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drawings/drawing27.xml" ContentType="application/vnd.openxmlformats-officedocument.drawing+xml"/>
  <Override PartName="/xl/ctrlProps/ctrlProp1.xml" ContentType="application/vnd.ms-excel.controlproperties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90" windowWidth="19200" windowHeight="11640" tabRatio="851"/>
  </bookViews>
  <sheets>
    <sheet name="索引" sheetId="28" r:id="rId1"/>
    <sheet name="组合图" sheetId="4" r:id="rId2"/>
    <sheet name="多折线图" sheetId="5" r:id="rId3"/>
    <sheet name="柏拉图" sheetId="6" r:id="rId4"/>
    <sheet name="瀑布图" sheetId="7" r:id="rId5"/>
    <sheet name="柱状对比图" sheetId="8" r:id="rId6"/>
    <sheet name="子弹图" sheetId="9" r:id="rId7"/>
    <sheet name="百分比方块图" sheetId="10" r:id="rId8"/>
    <sheet name="半圆仪表盘" sheetId="11" r:id="rId9"/>
    <sheet name="全圆仪表盘" sheetId="12" r:id="rId10"/>
    <sheet name="阶梯图" sheetId="13" r:id="rId11"/>
    <sheet name="箱型图" sheetId="14" r:id="rId12"/>
    <sheet name="半圆式饼图" sheetId="15" r:id="rId13"/>
    <sheet name="手风琴图" sheetId="16" r:id="rId14"/>
    <sheet name="不等宽柱状图" sheetId="17" r:id="rId15"/>
    <sheet name="多度量的不等宽条形图" sheetId="18" r:id="rId16"/>
    <sheet name="滑珠图" sheetId="19" r:id="rId17"/>
    <sheet name="纵向折线图" sheetId="20" r:id="rId18"/>
    <sheet name="漏斗图" sheetId="22" r:id="rId19"/>
    <sheet name="旋风图" sheetId="23" r:id="rId20"/>
    <sheet name="马赛克图" sheetId="24" r:id="rId21"/>
    <sheet name="不等间距柱状图" sheetId="25" r:id="rId22"/>
    <sheet name="半圆气泡图" sheetId="26" r:id="rId23"/>
    <sheet name="南丁格尔玫瑰图" sheetId="27" r:id="rId24"/>
    <sheet name="矩阵图" sheetId="29" r:id="rId25"/>
    <sheet name="跑道圆环图" sheetId="30" r:id="rId26"/>
  </sheets>
  <definedNames>
    <definedName name="D126757F_8C22_4332_AE16_6A56D0626CD4_Sheet1__2__图表_6_ChartType" hidden="1">4</definedName>
    <definedName name="D126757F_8C22_4332_AE16_6A56D0626CD4_Sheet1__2__图表_6_distributionSingle" hidden="1">FALSE</definedName>
    <definedName name="D126757F_8C22_4332_AE16_6A56D0626CD4_Sheet1__2__图表_6_HorAxisGridlines" hidden="1">FALSE</definedName>
    <definedName name="D126757F_8C22_4332_AE16_6A56D0626CD4_Sheet1__2__图表_6_VerAxisGridlines" hidden="1">FALSE</definedName>
    <definedName name="D126757F_8C22_4332_AE16_6A56D0626CD4_Sheet1_图表_2_ChartType" hidden="1">2</definedName>
    <definedName name="D126757F_8C22_4332_AE16_6A56D0626CD4_Sheet1_图表_2_distributionSingle" hidden="1">FALSE</definedName>
    <definedName name="D126757F_8C22_4332_AE16_6A56D0626CD4_Sheet1_图表_2_HorAxisGridlines" hidden="1">FALSE</definedName>
    <definedName name="D126757F_8C22_4332_AE16_6A56D0626CD4_Sheet1_图表_2_VerAxisGridlines" hidden="1">FALSE</definedName>
    <definedName name="frmCreateSheetList">索引!$A$4</definedName>
    <definedName name="标签1">OFFSET(南丁格尔玫瑰图!$C$2,0,0,南丁格尔玫瑰图!$E$1,1)</definedName>
  </definedNames>
  <calcPr calcId="152511"/>
</workbook>
</file>

<file path=xl/calcChain.xml><?xml version="1.0" encoding="utf-8"?>
<calcChain xmlns="http://schemas.openxmlformats.org/spreadsheetml/2006/main">
  <c r="P43" i="29" l="1"/>
  <c r="M43" i="29"/>
  <c r="J43" i="29"/>
  <c r="G43" i="29"/>
  <c r="D43" i="29"/>
  <c r="Q43" i="29" s="1"/>
  <c r="D44" i="29" l="1"/>
  <c r="E44" i="29" s="1"/>
  <c r="F44" i="29" s="1"/>
  <c r="G44" i="29" s="1"/>
  <c r="H44" i="29" s="1"/>
  <c r="I44" i="29" s="1"/>
  <c r="J44" i="29" s="1"/>
  <c r="K44" i="29" s="1"/>
  <c r="L44" i="29" s="1"/>
  <c r="M44" i="29" s="1"/>
  <c r="N44" i="29" s="1"/>
  <c r="O44" i="29" s="1"/>
  <c r="P44" i="29" s="1"/>
  <c r="O41" i="29"/>
  <c r="L41" i="29"/>
  <c r="I41" i="29"/>
  <c r="F41" i="29"/>
  <c r="C41" i="29"/>
  <c r="Q41" i="29" l="1"/>
  <c r="O40" i="29"/>
  <c r="L40" i="29"/>
  <c r="I40" i="29"/>
  <c r="F40" i="29"/>
  <c r="Q40" i="29" s="1"/>
  <c r="C40" i="29"/>
  <c r="O39" i="29" l="1"/>
  <c r="L39" i="29"/>
  <c r="I39" i="29"/>
  <c r="F39" i="29"/>
  <c r="Q39" i="29" s="1"/>
  <c r="C39" i="29"/>
  <c r="O38" i="29" l="1"/>
  <c r="L38" i="29"/>
  <c r="I38" i="29"/>
  <c r="F38" i="29"/>
  <c r="Q38" i="29" s="1"/>
  <c r="C38" i="29"/>
  <c r="O37" i="29" l="1"/>
  <c r="L37" i="29"/>
  <c r="I37" i="29"/>
  <c r="F37" i="29"/>
  <c r="C37" i="29"/>
  <c r="Q37" i="29" l="1"/>
  <c r="O36" i="29"/>
  <c r="L36" i="29"/>
  <c r="I36" i="29"/>
  <c r="F36" i="29"/>
  <c r="C36" i="29"/>
  <c r="Q36" i="29" l="1"/>
  <c r="O35" i="29"/>
  <c r="L35" i="29"/>
  <c r="I35" i="29"/>
  <c r="F35" i="29"/>
  <c r="C35" i="29"/>
  <c r="Q35" i="29" l="1"/>
  <c r="O34" i="29"/>
  <c r="L34" i="29"/>
  <c r="I34" i="29"/>
  <c r="F34" i="29"/>
  <c r="Q34" i="29" s="1"/>
  <c r="C34" i="29"/>
  <c r="E2" i="27" l="1"/>
  <c r="E344" i="27" s="1"/>
  <c r="E24" i="27" l="1"/>
  <c r="E64" i="27"/>
  <c r="E128" i="27"/>
  <c r="E160" i="27"/>
  <c r="E224" i="27"/>
  <c r="E288" i="27"/>
  <c r="E320" i="27"/>
  <c r="E12" i="27"/>
  <c r="E44" i="27"/>
  <c r="E168" i="27"/>
  <c r="E200" i="27"/>
  <c r="F200" i="27" s="1"/>
  <c r="E264" i="27"/>
  <c r="E296" i="27"/>
  <c r="E360" i="27"/>
  <c r="E20" i="27"/>
  <c r="F20" i="27" s="1"/>
  <c r="E36" i="27"/>
  <c r="E56" i="27"/>
  <c r="E88" i="27"/>
  <c r="E120" i="27"/>
  <c r="E152" i="27"/>
  <c r="E184" i="27"/>
  <c r="E216" i="27"/>
  <c r="E248" i="27"/>
  <c r="E280" i="27"/>
  <c r="E312" i="27"/>
  <c r="E369" i="27"/>
  <c r="E370" i="27"/>
  <c r="F370" i="27" s="1"/>
  <c r="E362" i="27"/>
  <c r="E354" i="27"/>
  <c r="E346" i="27"/>
  <c r="E338" i="27"/>
  <c r="E330" i="27"/>
  <c r="E322" i="27"/>
  <c r="E314" i="27"/>
  <c r="E306" i="27"/>
  <c r="E298" i="27"/>
  <c r="E290" i="27"/>
  <c r="E282" i="27"/>
  <c r="E274" i="27"/>
  <c r="E266" i="27"/>
  <c r="E258" i="27"/>
  <c r="E250" i="27"/>
  <c r="E242" i="27"/>
  <c r="E234" i="27"/>
  <c r="E226" i="27"/>
  <c r="E218" i="27"/>
  <c r="E210" i="27"/>
  <c r="E202" i="27"/>
  <c r="E194" i="27"/>
  <c r="E186" i="27"/>
  <c r="E178" i="27"/>
  <c r="E170" i="27"/>
  <c r="E162" i="27"/>
  <c r="E154" i="27"/>
  <c r="E146" i="27"/>
  <c r="E138" i="27"/>
  <c r="E130" i="27"/>
  <c r="E122" i="27"/>
  <c r="E114" i="27"/>
  <c r="F114" i="27" s="1"/>
  <c r="E106" i="27"/>
  <c r="E98" i="27"/>
  <c r="E90" i="27"/>
  <c r="E82" i="27"/>
  <c r="F82" i="27" s="1"/>
  <c r="E74" i="27"/>
  <c r="E66" i="27"/>
  <c r="E58" i="27"/>
  <c r="E50" i="27"/>
  <c r="E42" i="27"/>
  <c r="E34" i="27"/>
  <c r="E26" i="27"/>
  <c r="E19" i="27"/>
  <c r="E11" i="27"/>
  <c r="F11" i="27" s="1"/>
  <c r="E366" i="27"/>
  <c r="E358" i="27"/>
  <c r="E350" i="27"/>
  <c r="E342" i="27"/>
  <c r="E334" i="27"/>
  <c r="E326" i="27"/>
  <c r="E318" i="27"/>
  <c r="E310" i="27"/>
  <c r="E302" i="27"/>
  <c r="E294" i="27"/>
  <c r="E286" i="27"/>
  <c r="E278" i="27"/>
  <c r="E270" i="27"/>
  <c r="E262" i="27"/>
  <c r="E254" i="27"/>
  <c r="E246" i="27"/>
  <c r="E238" i="27"/>
  <c r="E230" i="27"/>
  <c r="E222" i="27"/>
  <c r="E214" i="27"/>
  <c r="E206" i="27"/>
  <c r="E198" i="27"/>
  <c r="E190" i="27"/>
  <c r="E182" i="27"/>
  <c r="E174" i="27"/>
  <c r="E166" i="27"/>
  <c r="E158" i="27"/>
  <c r="E150" i="27"/>
  <c r="E142" i="27"/>
  <c r="E134" i="27"/>
  <c r="E126" i="27"/>
  <c r="E118" i="27"/>
  <c r="E110" i="27"/>
  <c r="E102" i="27"/>
  <c r="E94" i="27"/>
  <c r="E86" i="27"/>
  <c r="E78" i="27"/>
  <c r="E70" i="27"/>
  <c r="E62" i="27"/>
  <c r="E54" i="27"/>
  <c r="E46" i="27"/>
  <c r="E38" i="27"/>
  <c r="E30" i="27"/>
  <c r="E22" i="27"/>
  <c r="E15" i="27"/>
  <c r="E364" i="27"/>
  <c r="E356" i="27"/>
  <c r="E348" i="27"/>
  <c r="E340" i="27"/>
  <c r="E332" i="27"/>
  <c r="E324" i="27"/>
  <c r="E316" i="27"/>
  <c r="E308" i="27"/>
  <c r="E300" i="27"/>
  <c r="E292" i="27"/>
  <c r="F292" i="27" s="1"/>
  <c r="E284" i="27"/>
  <c r="E276" i="27"/>
  <c r="E268" i="27"/>
  <c r="E260" i="27"/>
  <c r="E252" i="27"/>
  <c r="E244" i="27"/>
  <c r="E236" i="27"/>
  <c r="E228" i="27"/>
  <c r="E220" i="27"/>
  <c r="E212" i="27"/>
  <c r="E204" i="27"/>
  <c r="E196" i="27"/>
  <c r="F196" i="27" s="1"/>
  <c r="E188" i="27"/>
  <c r="E180" i="27"/>
  <c r="E172" i="27"/>
  <c r="E164" i="27"/>
  <c r="E156" i="27"/>
  <c r="E148" i="27"/>
  <c r="E140" i="27"/>
  <c r="E132" i="27"/>
  <c r="E124" i="27"/>
  <c r="E116" i="27"/>
  <c r="E108" i="27"/>
  <c r="E100" i="27"/>
  <c r="F100" i="27" s="1"/>
  <c r="E92" i="27"/>
  <c r="E84" i="27"/>
  <c r="E76" i="27"/>
  <c r="E68" i="27"/>
  <c r="F68" i="27" s="1"/>
  <c r="E60" i="27"/>
  <c r="E52" i="27"/>
  <c r="E40" i="27"/>
  <c r="E96" i="27"/>
  <c r="E192" i="27"/>
  <c r="E256" i="27"/>
  <c r="E352" i="27"/>
  <c r="E28" i="27"/>
  <c r="F28" i="27" s="1"/>
  <c r="E72" i="27"/>
  <c r="E104" i="27"/>
  <c r="E136" i="27"/>
  <c r="E232" i="27"/>
  <c r="E328" i="27"/>
  <c r="E16" i="27"/>
  <c r="E32" i="27"/>
  <c r="E48" i="27"/>
  <c r="E80" i="27"/>
  <c r="E112" i="27"/>
  <c r="E144" i="27"/>
  <c r="E176" i="27"/>
  <c r="F176" i="27" s="1"/>
  <c r="E208" i="27"/>
  <c r="E240" i="27"/>
  <c r="E272" i="27"/>
  <c r="E304" i="27"/>
  <c r="E336" i="27"/>
  <c r="E368" i="27"/>
  <c r="F52" i="27"/>
  <c r="F92" i="27"/>
  <c r="F232" i="27"/>
  <c r="F369" i="27"/>
  <c r="F164" i="27"/>
  <c r="F228" i="27"/>
  <c r="F324" i="27"/>
  <c r="F44" i="27"/>
  <c r="F96" i="27"/>
  <c r="F360" i="27"/>
  <c r="F12" i="27"/>
  <c r="F16" i="27"/>
  <c r="F140" i="27"/>
  <c r="F260" i="27"/>
  <c r="F340" i="27"/>
  <c r="E13" i="27"/>
  <c r="F13" i="27" s="1"/>
  <c r="E17" i="27"/>
  <c r="F17" i="27" s="1"/>
  <c r="E14" i="27"/>
  <c r="F15" i="27" s="1"/>
  <c r="E18" i="27"/>
  <c r="E21" i="27"/>
  <c r="E23" i="27"/>
  <c r="F23" i="27" s="1"/>
  <c r="E25" i="27"/>
  <c r="F25" i="27" s="1"/>
  <c r="E27" i="27"/>
  <c r="F27" i="27" s="1"/>
  <c r="E29" i="27"/>
  <c r="E31" i="27"/>
  <c r="E33" i="27"/>
  <c r="F33" i="27" s="1"/>
  <c r="E35" i="27"/>
  <c r="F35" i="27" s="1"/>
  <c r="E37" i="27"/>
  <c r="F37" i="27" s="1"/>
  <c r="E39" i="27"/>
  <c r="F39" i="27" s="1"/>
  <c r="E41" i="27"/>
  <c r="F41" i="27" s="1"/>
  <c r="E43" i="27"/>
  <c r="F43" i="27" s="1"/>
  <c r="E45" i="27"/>
  <c r="F45" i="27" s="1"/>
  <c r="E47" i="27"/>
  <c r="F47" i="27" s="1"/>
  <c r="E49" i="27"/>
  <c r="F49" i="27" s="1"/>
  <c r="E51" i="27"/>
  <c r="E53" i="27"/>
  <c r="F53" i="27" s="1"/>
  <c r="E55" i="27"/>
  <c r="F55" i="27" s="1"/>
  <c r="E57" i="27"/>
  <c r="F57" i="27" s="1"/>
  <c r="E59" i="27"/>
  <c r="F59" i="27" s="1"/>
  <c r="E61" i="27"/>
  <c r="F61" i="27" s="1"/>
  <c r="E63" i="27"/>
  <c r="F64" i="27" s="1"/>
  <c r="E65" i="27"/>
  <c r="F65" i="27" s="1"/>
  <c r="E67" i="27"/>
  <c r="F67" i="27" s="1"/>
  <c r="E69" i="27"/>
  <c r="E71" i="27"/>
  <c r="F71" i="27" s="1"/>
  <c r="E73" i="27"/>
  <c r="F73" i="27" s="1"/>
  <c r="E75" i="27"/>
  <c r="F75" i="27" s="1"/>
  <c r="E77" i="27"/>
  <c r="F77" i="27" s="1"/>
  <c r="E79" i="27"/>
  <c r="F79" i="27" s="1"/>
  <c r="E81" i="27"/>
  <c r="F81" i="27" s="1"/>
  <c r="E83" i="27"/>
  <c r="E85" i="27"/>
  <c r="F85" i="27" s="1"/>
  <c r="E87" i="27"/>
  <c r="F87" i="27" s="1"/>
  <c r="E89" i="27"/>
  <c r="F89" i="27" s="1"/>
  <c r="E91" i="27"/>
  <c r="F91" i="27" s="1"/>
  <c r="E93" i="27"/>
  <c r="F93" i="27" s="1"/>
  <c r="E95" i="27"/>
  <c r="E97" i="27"/>
  <c r="F97" i="27" s="1"/>
  <c r="E99" i="27"/>
  <c r="F99" i="27" s="1"/>
  <c r="E101" i="27"/>
  <c r="E103" i="27"/>
  <c r="F103" i="27" s="1"/>
  <c r="E105" i="27"/>
  <c r="F105" i="27" s="1"/>
  <c r="E107" i="27"/>
  <c r="F107" i="27" s="1"/>
  <c r="E109" i="27"/>
  <c r="F109" i="27" s="1"/>
  <c r="E111" i="27"/>
  <c r="F111" i="27" s="1"/>
  <c r="E113" i="27"/>
  <c r="F113" i="27" s="1"/>
  <c r="E115" i="27"/>
  <c r="E117" i="27"/>
  <c r="F117" i="27" s="1"/>
  <c r="E119" i="27"/>
  <c r="F119" i="27" s="1"/>
  <c r="E121" i="27"/>
  <c r="F121" i="27" s="1"/>
  <c r="E123" i="27"/>
  <c r="F123" i="27" s="1"/>
  <c r="E125" i="27"/>
  <c r="F125" i="27" s="1"/>
  <c r="E127" i="27"/>
  <c r="E129" i="27"/>
  <c r="F129" i="27" s="1"/>
  <c r="E131" i="27"/>
  <c r="F131" i="27" s="1"/>
  <c r="E133" i="27"/>
  <c r="E135" i="27"/>
  <c r="F135" i="27" s="1"/>
  <c r="E137" i="27"/>
  <c r="F137" i="27" s="1"/>
  <c r="E139" i="27"/>
  <c r="F139" i="27" s="1"/>
  <c r="E141" i="27"/>
  <c r="F141" i="27" s="1"/>
  <c r="E143" i="27"/>
  <c r="F143" i="27" s="1"/>
  <c r="E145" i="27"/>
  <c r="F145" i="27" s="1"/>
  <c r="E147" i="27"/>
  <c r="E149" i="27"/>
  <c r="F149" i="27" s="1"/>
  <c r="E151" i="27"/>
  <c r="F151" i="27" s="1"/>
  <c r="E153" i="27"/>
  <c r="F153" i="27" s="1"/>
  <c r="E155" i="27"/>
  <c r="F155" i="27" s="1"/>
  <c r="E157" i="27"/>
  <c r="F157" i="27" s="1"/>
  <c r="E159" i="27"/>
  <c r="E161" i="27"/>
  <c r="F161" i="27" s="1"/>
  <c r="E163" i="27"/>
  <c r="F163" i="27" s="1"/>
  <c r="E165" i="27"/>
  <c r="E167" i="27"/>
  <c r="F167" i="27" s="1"/>
  <c r="E169" i="27"/>
  <c r="F169" i="27" s="1"/>
  <c r="E171" i="27"/>
  <c r="F171" i="27" s="1"/>
  <c r="E173" i="27"/>
  <c r="F173" i="27" s="1"/>
  <c r="E175" i="27"/>
  <c r="F175" i="27" s="1"/>
  <c r="E177" i="27"/>
  <c r="F177" i="27" s="1"/>
  <c r="E179" i="27"/>
  <c r="E181" i="27"/>
  <c r="F181" i="27" s="1"/>
  <c r="E183" i="27"/>
  <c r="F183" i="27" s="1"/>
  <c r="E185" i="27"/>
  <c r="F185" i="27" s="1"/>
  <c r="E187" i="27"/>
  <c r="F187" i="27" s="1"/>
  <c r="E189" i="27"/>
  <c r="F189" i="27" s="1"/>
  <c r="E191" i="27"/>
  <c r="E193" i="27"/>
  <c r="F193" i="27" s="1"/>
  <c r="E195" i="27"/>
  <c r="F195" i="27" s="1"/>
  <c r="E197" i="27"/>
  <c r="E199" i="27"/>
  <c r="F199" i="27" s="1"/>
  <c r="E201" i="27"/>
  <c r="F201" i="27" s="1"/>
  <c r="E203" i="27"/>
  <c r="F203" i="27" s="1"/>
  <c r="E205" i="27"/>
  <c r="F205" i="27" s="1"/>
  <c r="E207" i="27"/>
  <c r="F207" i="27" s="1"/>
  <c r="E209" i="27"/>
  <c r="F209" i="27" s="1"/>
  <c r="E211" i="27"/>
  <c r="E213" i="27"/>
  <c r="F213" i="27" s="1"/>
  <c r="E215" i="27"/>
  <c r="F215" i="27" s="1"/>
  <c r="E217" i="27"/>
  <c r="F217" i="27" s="1"/>
  <c r="E219" i="27"/>
  <c r="F219" i="27" s="1"/>
  <c r="E221" i="27"/>
  <c r="F221" i="27" s="1"/>
  <c r="E223" i="27"/>
  <c r="E225" i="27"/>
  <c r="F225" i="27" s="1"/>
  <c r="E227" i="27"/>
  <c r="F227" i="27" s="1"/>
  <c r="E229" i="27"/>
  <c r="E231" i="27"/>
  <c r="F231" i="27" s="1"/>
  <c r="E233" i="27"/>
  <c r="F233" i="27" s="1"/>
  <c r="E235" i="27"/>
  <c r="F235" i="27" s="1"/>
  <c r="E237" i="27"/>
  <c r="F237" i="27" s="1"/>
  <c r="E239" i="27"/>
  <c r="F239" i="27" s="1"/>
  <c r="E241" i="27"/>
  <c r="F241" i="27" s="1"/>
  <c r="E243" i="27"/>
  <c r="E245" i="27"/>
  <c r="F245" i="27" s="1"/>
  <c r="E247" i="27"/>
  <c r="F247" i="27" s="1"/>
  <c r="E249" i="27"/>
  <c r="F249" i="27" s="1"/>
  <c r="E251" i="27"/>
  <c r="F251" i="27" s="1"/>
  <c r="E253" i="27"/>
  <c r="F253" i="27" s="1"/>
  <c r="E255" i="27"/>
  <c r="E257" i="27"/>
  <c r="F257" i="27" s="1"/>
  <c r="E259" i="27"/>
  <c r="F259" i="27" s="1"/>
  <c r="E261" i="27"/>
  <c r="E263" i="27"/>
  <c r="F263" i="27" s="1"/>
  <c r="E265" i="27"/>
  <c r="F265" i="27" s="1"/>
  <c r="E267" i="27"/>
  <c r="F267" i="27" s="1"/>
  <c r="E269" i="27"/>
  <c r="F269" i="27" s="1"/>
  <c r="E271" i="27"/>
  <c r="F271" i="27" s="1"/>
  <c r="E273" i="27"/>
  <c r="F273" i="27" s="1"/>
  <c r="E275" i="27"/>
  <c r="E277" i="27"/>
  <c r="F277" i="27" s="1"/>
  <c r="E279" i="27"/>
  <c r="F279" i="27" s="1"/>
  <c r="E281" i="27"/>
  <c r="F281" i="27" s="1"/>
  <c r="E283" i="27"/>
  <c r="F283" i="27" s="1"/>
  <c r="E285" i="27"/>
  <c r="F285" i="27" s="1"/>
  <c r="E287" i="27"/>
  <c r="E289" i="27"/>
  <c r="F289" i="27" s="1"/>
  <c r="E291" i="27"/>
  <c r="F291" i="27" s="1"/>
  <c r="E293" i="27"/>
  <c r="E295" i="27"/>
  <c r="F295" i="27" s="1"/>
  <c r="E297" i="27"/>
  <c r="F297" i="27" s="1"/>
  <c r="E299" i="27"/>
  <c r="F299" i="27" s="1"/>
  <c r="E301" i="27"/>
  <c r="F301" i="27" s="1"/>
  <c r="E303" i="27"/>
  <c r="F303" i="27" s="1"/>
  <c r="E305" i="27"/>
  <c r="F305" i="27" s="1"/>
  <c r="E307" i="27"/>
  <c r="E309" i="27"/>
  <c r="F309" i="27" s="1"/>
  <c r="E311" i="27"/>
  <c r="F311" i="27" s="1"/>
  <c r="E313" i="27"/>
  <c r="F313" i="27" s="1"/>
  <c r="E315" i="27"/>
  <c r="F315" i="27" s="1"/>
  <c r="E317" i="27"/>
  <c r="F317" i="27" s="1"/>
  <c r="E319" i="27"/>
  <c r="E321" i="27"/>
  <c r="F321" i="27" s="1"/>
  <c r="E323" i="27"/>
  <c r="F323" i="27" s="1"/>
  <c r="E325" i="27"/>
  <c r="E327" i="27"/>
  <c r="F327" i="27" s="1"/>
  <c r="E329" i="27"/>
  <c r="F329" i="27" s="1"/>
  <c r="E331" i="27"/>
  <c r="F331" i="27" s="1"/>
  <c r="E333" i="27"/>
  <c r="F333" i="27" s="1"/>
  <c r="E335" i="27"/>
  <c r="F335" i="27" s="1"/>
  <c r="E337" i="27"/>
  <c r="F337" i="27" s="1"/>
  <c r="E339" i="27"/>
  <c r="E341" i="27"/>
  <c r="F341" i="27" s="1"/>
  <c r="E343" i="27"/>
  <c r="F343" i="27" s="1"/>
  <c r="E345" i="27"/>
  <c r="F345" i="27" s="1"/>
  <c r="E347" i="27"/>
  <c r="F347" i="27" s="1"/>
  <c r="E349" i="27"/>
  <c r="F349" i="27" s="1"/>
  <c r="E351" i="27"/>
  <c r="E353" i="27"/>
  <c r="F353" i="27" s="1"/>
  <c r="E355" i="27"/>
  <c r="F355" i="27" s="1"/>
  <c r="E357" i="27"/>
  <c r="E359" i="27"/>
  <c r="F359" i="27" s="1"/>
  <c r="E361" i="27"/>
  <c r="F361" i="27" s="1"/>
  <c r="E363" i="27"/>
  <c r="F363" i="27" s="1"/>
  <c r="E365" i="27"/>
  <c r="F365" i="27" s="1"/>
  <c r="E367" i="27"/>
  <c r="F367" i="27" s="1"/>
  <c r="F50" i="27" l="1"/>
  <c r="F362" i="27"/>
  <c r="F234" i="27"/>
  <c r="F26" i="27"/>
  <c r="F325" i="27"/>
  <c r="F339" i="27"/>
  <c r="F307" i="27"/>
  <c r="F275" i="27"/>
  <c r="F243" i="27"/>
  <c r="F211" i="27"/>
  <c r="F179" i="27"/>
  <c r="F147" i="27"/>
  <c r="F115" i="27"/>
  <c r="F83" i="27"/>
  <c r="F51" i="27"/>
  <c r="F348" i="27"/>
  <c r="F276" i="27"/>
  <c r="F180" i="27"/>
  <c r="F74" i="27"/>
  <c r="F144" i="27"/>
  <c r="F322" i="27"/>
  <c r="F258" i="27"/>
  <c r="F194" i="27"/>
  <c r="F130" i="27"/>
  <c r="F252" i="27"/>
  <c r="F172" i="27"/>
  <c r="F106" i="27"/>
  <c r="F296" i="27"/>
  <c r="F60" i="27"/>
  <c r="F298" i="27"/>
  <c r="F170" i="27"/>
  <c r="F351" i="27"/>
  <c r="F319" i="27"/>
  <c r="F287" i="27"/>
  <c r="F255" i="27"/>
  <c r="F223" i="27"/>
  <c r="F191" i="27"/>
  <c r="F159" i="27"/>
  <c r="F127" i="27"/>
  <c r="F95" i="27"/>
  <c r="F63" i="27"/>
  <c r="F31" i="27"/>
  <c r="F332" i="27"/>
  <c r="F220" i="27"/>
  <c r="F124" i="27"/>
  <c r="F272" i="27"/>
  <c r="F84" i="27"/>
  <c r="F36" i="27"/>
  <c r="F354" i="27"/>
  <c r="F290" i="27"/>
  <c r="F226" i="27"/>
  <c r="F162" i="27"/>
  <c r="F308" i="27"/>
  <c r="F212" i="27"/>
  <c r="F148" i="27"/>
  <c r="F80" i="27"/>
  <c r="F24" i="27"/>
  <c r="F357" i="27"/>
  <c r="F293" i="27"/>
  <c r="F261" i="27"/>
  <c r="F229" i="27"/>
  <c r="F197" i="27"/>
  <c r="F165" i="27"/>
  <c r="F133" i="27"/>
  <c r="F101" i="27"/>
  <c r="F69" i="27"/>
  <c r="F29" i="27"/>
  <c r="F21" i="27"/>
  <c r="F76" i="27"/>
  <c r="F330" i="27"/>
  <c r="F266" i="27"/>
  <c r="F202" i="27"/>
  <c r="F138" i="27"/>
  <c r="F268" i="27"/>
  <c r="F204" i="27"/>
  <c r="F344" i="27"/>
  <c r="F116" i="27"/>
  <c r="F110" i="27"/>
  <c r="F38" i="27"/>
  <c r="F262" i="27"/>
  <c r="F142" i="27"/>
  <c r="F270" i="27"/>
  <c r="F134" i="27"/>
  <c r="F358" i="27"/>
  <c r="F278" i="27"/>
  <c r="F214" i="27"/>
  <c r="F158" i="27"/>
  <c r="F288" i="27"/>
  <c r="F160" i="27"/>
  <c r="F104" i="27"/>
  <c r="F86" i="27"/>
  <c r="F54" i="27"/>
  <c r="F342" i="27"/>
  <c r="F286" i="27"/>
  <c r="F222" i="27"/>
  <c r="F150" i="27"/>
  <c r="F352" i="27"/>
  <c r="F304" i="27"/>
  <c r="F248" i="27"/>
  <c r="F192" i="27"/>
  <c r="F128" i="27"/>
  <c r="F32" i="27"/>
  <c r="F18" i="27"/>
  <c r="F364" i="27"/>
  <c r="F316" i="27"/>
  <c r="F236" i="27"/>
  <c r="F156" i="27"/>
  <c r="F102" i="27"/>
  <c r="F66" i="27"/>
  <c r="F30" i="27"/>
  <c r="F318" i="27"/>
  <c r="F246" i="27"/>
  <c r="F182" i="27"/>
  <c r="F328" i="27"/>
  <c r="F256" i="27"/>
  <c r="F184" i="27"/>
  <c r="F120" i="27"/>
  <c r="F88" i="27"/>
  <c r="F56" i="27"/>
  <c r="F19" i="27"/>
  <c r="F346" i="27"/>
  <c r="F314" i="27"/>
  <c r="F282" i="27"/>
  <c r="F250" i="27"/>
  <c r="F218" i="27"/>
  <c r="F186" i="27"/>
  <c r="F154" i="27"/>
  <c r="F122" i="27"/>
  <c r="F300" i="27"/>
  <c r="F244" i="27"/>
  <c r="F188" i="27"/>
  <c r="F132" i="27"/>
  <c r="F98" i="27"/>
  <c r="F70" i="27"/>
  <c r="F42" i="27"/>
  <c r="F366" i="27"/>
  <c r="F310" i="27"/>
  <c r="F254" i="27"/>
  <c r="F190" i="27"/>
  <c r="F126" i="27"/>
  <c r="F336" i="27"/>
  <c r="F280" i="27"/>
  <c r="F216" i="27"/>
  <c r="F152" i="27"/>
  <c r="F108" i="27"/>
  <c r="F72" i="27"/>
  <c r="F48" i="27"/>
  <c r="F334" i="27"/>
  <c r="F198" i="27"/>
  <c r="F78" i="27"/>
  <c r="F46" i="27"/>
  <c r="F326" i="27"/>
  <c r="F206" i="27"/>
  <c r="F224" i="27"/>
  <c r="F14" i="27"/>
  <c r="F90" i="27"/>
  <c r="F58" i="27"/>
  <c r="F22" i="27"/>
  <c r="F302" i="27"/>
  <c r="F230" i="27"/>
  <c r="F174" i="27"/>
  <c r="F312" i="27"/>
  <c r="F240" i="27"/>
  <c r="F168" i="27"/>
  <c r="F112" i="27"/>
  <c r="F338" i="27"/>
  <c r="F306" i="27"/>
  <c r="F274" i="27"/>
  <c r="F242" i="27"/>
  <c r="F210" i="27"/>
  <c r="F178" i="27"/>
  <c r="F146" i="27"/>
  <c r="F356" i="27"/>
  <c r="F284" i="27"/>
  <c r="F118" i="27"/>
  <c r="F94" i="27"/>
  <c r="F62" i="27"/>
  <c r="F34" i="27"/>
  <c r="F350" i="27"/>
  <c r="F294" i="27"/>
  <c r="F238" i="27"/>
  <c r="F166" i="27"/>
  <c r="F368" i="27"/>
  <c r="F320" i="27"/>
  <c r="F264" i="27"/>
  <c r="F208" i="27"/>
  <c r="F136" i="27"/>
  <c r="F40" i="27"/>
  <c r="D6" i="26" l="1"/>
  <c r="D5" i="26"/>
  <c r="E5" i="26" s="1"/>
  <c r="D4" i="26"/>
  <c r="E4" i="26" s="1"/>
  <c r="D3" i="26"/>
  <c r="E3" i="26" s="1"/>
  <c r="E4" i="22"/>
  <c r="E5" i="22"/>
  <c r="E6" i="22"/>
  <c r="E7" i="22"/>
  <c r="E3" i="22"/>
  <c r="D4" i="22"/>
  <c r="D5" i="22"/>
  <c r="D6" i="22"/>
  <c r="D7" i="22"/>
  <c r="D3" i="22"/>
  <c r="C5" i="22"/>
  <c r="C6" i="22"/>
  <c r="C7" i="22"/>
  <c r="C4" i="22"/>
  <c r="C3" i="22"/>
  <c r="E4" i="20"/>
  <c r="E5" i="20" s="1"/>
  <c r="E6" i="20" s="1"/>
  <c r="E7" i="20" s="1"/>
  <c r="E8" i="20" s="1"/>
  <c r="E9" i="20" s="1"/>
  <c r="E6" i="26" l="1"/>
  <c r="A18" i="18"/>
  <c r="A23" i="18"/>
  <c r="A22" i="18"/>
  <c r="A21" i="18"/>
  <c r="A20" i="18"/>
  <c r="A19" i="18"/>
  <c r="R138" i="18"/>
  <c r="R137" i="18"/>
  <c r="R136" i="18"/>
  <c r="R135" i="18"/>
  <c r="R134" i="18"/>
  <c r="R133" i="18"/>
  <c r="R132" i="18"/>
  <c r="R131" i="18"/>
  <c r="R130" i="18"/>
  <c r="R129" i="18"/>
  <c r="R128" i="18"/>
  <c r="R127" i="18"/>
  <c r="R126" i="18"/>
  <c r="R125" i="18"/>
  <c r="R124" i="18"/>
  <c r="R123" i="18"/>
  <c r="R122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L79" i="18"/>
  <c r="L78" i="18"/>
  <c r="L77" i="18"/>
  <c r="L76" i="18"/>
  <c r="L75" i="18"/>
  <c r="L74" i="18"/>
  <c r="L73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F52" i="18"/>
  <c r="F51" i="18"/>
  <c r="F50" i="18"/>
  <c r="F49" i="18"/>
  <c r="F48" i="18"/>
  <c r="F47" i="18"/>
  <c r="F46" i="18"/>
  <c r="F45" i="18"/>
  <c r="C43" i="18"/>
  <c r="C42" i="18"/>
  <c r="C41" i="18"/>
  <c r="C40" i="18"/>
  <c r="C39" i="18"/>
  <c r="C38" i="18"/>
  <c r="C37" i="18"/>
  <c r="C36" i="18"/>
  <c r="C35" i="18"/>
  <c r="C34" i="18"/>
  <c r="F4" i="18"/>
  <c r="F5" i="18"/>
  <c r="F6" i="18"/>
  <c r="F7" i="18"/>
  <c r="F8" i="18"/>
  <c r="F3" i="18"/>
  <c r="D8" i="18"/>
  <c r="D7" i="18"/>
  <c r="D6" i="18"/>
  <c r="D5" i="18"/>
  <c r="D4" i="18"/>
  <c r="D3" i="18"/>
  <c r="H45" i="12"/>
  <c r="E45" i="12"/>
  <c r="B45" i="12"/>
  <c r="I4" i="12" l="1"/>
  <c r="I6" i="12" s="1"/>
  <c r="F4" i="12"/>
  <c r="F6" i="12" s="1"/>
  <c r="C4" i="12"/>
  <c r="C6" i="12" s="1"/>
  <c r="B8" i="15"/>
  <c r="G21" i="14" l="1"/>
  <c r="F21" i="14"/>
  <c r="E21" i="14"/>
  <c r="D21" i="14"/>
  <c r="C21" i="14"/>
  <c r="B21" i="14"/>
  <c r="G20" i="14"/>
  <c r="F20" i="14"/>
  <c r="E20" i="14"/>
  <c r="D20" i="14"/>
  <c r="C20" i="14"/>
  <c r="B20" i="14"/>
  <c r="G18" i="14"/>
  <c r="F18" i="14"/>
  <c r="E18" i="14"/>
  <c r="D18" i="14"/>
  <c r="C18" i="14"/>
  <c r="B18" i="14"/>
  <c r="G16" i="14"/>
  <c r="G17" i="14" s="1"/>
  <c r="F16" i="14"/>
  <c r="F17" i="14" s="1"/>
  <c r="E16" i="14"/>
  <c r="E17" i="14" s="1"/>
  <c r="D16" i="14"/>
  <c r="D17" i="14" s="1"/>
  <c r="C16" i="14"/>
  <c r="C17" i="14" s="1"/>
  <c r="B16" i="14"/>
  <c r="B17" i="14" s="1"/>
  <c r="B19" i="14" l="1"/>
  <c r="F19" i="14"/>
  <c r="C19" i="14"/>
  <c r="G19" i="14"/>
  <c r="D19" i="14"/>
  <c r="E19" i="14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0" i="11" l="1"/>
  <c r="D29" i="11"/>
  <c r="B29" i="11"/>
  <c r="B30" i="11" s="1"/>
  <c r="B31" i="11" s="1"/>
  <c r="B32" i="11" s="1"/>
  <c r="B33" i="11" s="1"/>
  <c r="B34" i="11" s="1"/>
  <c r="B35" i="11" s="1"/>
  <c r="B36" i="11" s="1"/>
  <c r="B37" i="11" s="1"/>
  <c r="A29" i="11"/>
  <c r="A30" i="11" s="1"/>
  <c r="A31" i="11" s="1"/>
  <c r="A32" i="11" s="1"/>
  <c r="A33" i="11" s="1"/>
  <c r="A34" i="11" s="1"/>
  <c r="A35" i="11" s="1"/>
  <c r="A36" i="11" s="1"/>
  <c r="A37" i="11" s="1"/>
  <c r="A38" i="11" s="1"/>
  <c r="D28" i="11"/>
  <c r="G28" i="11"/>
  <c r="H28" i="11" l="1"/>
  <c r="D14" i="8"/>
  <c r="D13" i="8"/>
  <c r="D12" i="8"/>
  <c r="D11" i="8"/>
  <c r="D10" i="8"/>
  <c r="D9" i="8"/>
  <c r="D8" i="8"/>
  <c r="D7" i="8"/>
  <c r="D6" i="8"/>
  <c r="D5" i="8"/>
  <c r="D4" i="8"/>
  <c r="D3" i="8"/>
  <c r="C61" i="7"/>
  <c r="B61" i="7"/>
  <c r="C59" i="7"/>
  <c r="C58" i="7"/>
  <c r="C57" i="7"/>
  <c r="C56" i="7"/>
  <c r="C55" i="7"/>
  <c r="C54" i="7"/>
  <c r="C53" i="7"/>
  <c r="C52" i="7"/>
  <c r="B52" i="7"/>
  <c r="C51" i="7"/>
  <c r="B53" i="7" l="1"/>
  <c r="B54" i="7" s="1"/>
  <c r="B55" i="7" s="1"/>
  <c r="B56" i="7" s="1"/>
  <c r="B57" i="7" s="1"/>
  <c r="B58" i="7" s="1"/>
  <c r="B59" i="7" s="1"/>
  <c r="C52" i="6"/>
  <c r="C51" i="6"/>
  <c r="C50" i="6"/>
  <c r="C49" i="6"/>
  <c r="C48" i="6"/>
  <c r="C47" i="6"/>
  <c r="C46" i="6"/>
  <c r="C45" i="6"/>
  <c r="C44" i="6"/>
  <c r="C43" i="6"/>
  <c r="C42" i="6"/>
</calcChain>
</file>

<file path=xl/sharedStrings.xml><?xml version="1.0" encoding="utf-8"?>
<sst xmlns="http://schemas.openxmlformats.org/spreadsheetml/2006/main" count="648" uniqueCount="446">
  <si>
    <t>月份</t>
    <phoneticPr fontId="7" type="noConversion"/>
  </si>
  <si>
    <t>销售额(万)</t>
    <phoneticPr fontId="7" type="noConversion"/>
  </si>
  <si>
    <t>增长率</t>
    <phoneticPr fontId="7" type="noConversion"/>
  </si>
  <si>
    <t>1月</t>
    <phoneticPr fontId="7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</si>
  <si>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</si>
  <si>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</si>
  <si>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</si>
  <si>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</si>
  <si>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</si>
  <si>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</si>
  <si>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</si>
  <si>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</si>
  <si>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</si>
  <si>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</si>
  <si>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</si>
  <si>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原始数据</t>
  </si>
  <si>
    <t>原始数据</t>
    <phoneticPr fontId="7" type="noConversion"/>
  </si>
  <si>
    <t>说明：</t>
    <phoneticPr fontId="7" type="noConversion"/>
  </si>
  <si>
    <t>原始数据</t>
    <phoneticPr fontId="7" type="noConversion"/>
  </si>
  <si>
    <t>1、可以通过单元格、绘图等形式加入图表正标题、副标题、数据来源</t>
    <phoneticPr fontId="7" type="noConversion"/>
  </si>
  <si>
    <t>Issues</t>
  </si>
  <si>
    <t>Jan</t>
    <phoneticPr fontId="15" type="noConversion"/>
  </si>
  <si>
    <t>Feb</t>
    <phoneticPr fontId="15" type="noConversion"/>
  </si>
  <si>
    <t>Mar</t>
    <phoneticPr fontId="15" type="noConversion"/>
  </si>
  <si>
    <t>Apr</t>
    <phoneticPr fontId="15" type="noConversion"/>
  </si>
  <si>
    <t>Aug</t>
    <phoneticPr fontId="15" type="noConversion"/>
  </si>
  <si>
    <t>Sep</t>
    <phoneticPr fontId="15" type="noConversion"/>
  </si>
  <si>
    <t>Oct</t>
  </si>
  <si>
    <t>Product</t>
  </si>
  <si>
    <t>TMR</t>
  </si>
  <si>
    <t>Company Service</t>
  </si>
  <si>
    <t>Investment</t>
  </si>
  <si>
    <t>CS</t>
  </si>
  <si>
    <t>Billing</t>
  </si>
  <si>
    <t>Internet &amp; E-service</t>
  </si>
  <si>
    <t>IT</t>
  </si>
  <si>
    <t>BA</t>
  </si>
  <si>
    <t>Sales Model</t>
  </si>
  <si>
    <t>Delivery</t>
  </si>
  <si>
    <t>Branch distribution</t>
  </si>
  <si>
    <t>Sponsor</t>
  </si>
  <si>
    <t>PR</t>
  </si>
  <si>
    <t>PA</t>
  </si>
  <si>
    <t xml:space="preserve">Doc&amp;Printing </t>
  </si>
  <si>
    <t>Legal &amp; Compliance</t>
  </si>
  <si>
    <t>Jun</t>
    <phoneticPr fontId="15" type="noConversion"/>
  </si>
  <si>
    <t>Claims</t>
  </si>
  <si>
    <t>UW</t>
  </si>
  <si>
    <t>May</t>
    <phoneticPr fontId="15" type="noConversion"/>
  </si>
  <si>
    <t>Jul</t>
    <phoneticPr fontId="15" type="noConversion"/>
  </si>
  <si>
    <t>Claims</t>
    <phoneticPr fontId="15" type="noConversion"/>
  </si>
  <si>
    <t>UW</t>
    <phoneticPr fontId="15" type="noConversion"/>
  </si>
  <si>
    <t>Finding Chart
data from Jan to Oct</t>
    <phoneticPr fontId="15" type="noConversion"/>
  </si>
  <si>
    <t>Mar</t>
  </si>
  <si>
    <t>Apr</t>
  </si>
  <si>
    <t>May</t>
  </si>
  <si>
    <t>Jun</t>
  </si>
  <si>
    <t>Jul</t>
  </si>
  <si>
    <t>Aug</t>
  </si>
  <si>
    <t>Sep</t>
  </si>
  <si>
    <t>Feb</t>
  </si>
  <si>
    <r>
      <t>Jan</t>
    </r>
    <r>
      <rPr>
        <sz val="10"/>
        <color theme="1"/>
        <rFont val="宋体"/>
        <family val="3"/>
        <charset val="134"/>
      </rPr>
      <t>→</t>
    </r>
    <r>
      <rPr>
        <sz val="10"/>
        <color theme="1"/>
        <rFont val="Arial"/>
        <family val="2"/>
      </rPr>
      <t>Oct</t>
    </r>
    <phoneticPr fontId="7" type="noConversion"/>
  </si>
  <si>
    <t>作图数据</t>
    <phoneticPr fontId="7" type="noConversion"/>
  </si>
  <si>
    <t>图表</t>
    <phoneticPr fontId="7" type="noConversion"/>
  </si>
  <si>
    <r>
      <t>1</t>
    </r>
    <r>
      <rPr>
        <sz val="10"/>
        <color indexed="8"/>
        <rFont val="宋体"/>
        <family val="3"/>
        <charset val="134"/>
      </rPr>
      <t>、利用单元格填充色作为图表底色、单元格文字作为图表标题、横坐标轴文字、单元格边框作为分栏</t>
    </r>
    <phoneticPr fontId="7" type="noConversion"/>
  </si>
  <si>
    <r>
      <t>2</t>
    </r>
    <r>
      <rPr>
        <sz val="10"/>
        <color indexed="8"/>
        <rFont val="宋体"/>
        <family val="3"/>
        <charset val="134"/>
      </rPr>
      <t>、该图表适用于当有多个系列随着时间，需要比较大小及走势，需要绘制折线图时，但若堆积在一起相当凌乱，故横向拉伸为栏状内的折线图，能知道单个系列的走势，也能比较多个系列的大小</t>
    </r>
    <phoneticPr fontId="7" type="noConversion"/>
  </si>
  <si>
    <t>处理方法：</t>
    <phoneticPr fontId="7" type="noConversion"/>
  </si>
  <si>
    <t>2、将数据挪位堆积</t>
    <phoneticPr fontId="7" type="noConversion"/>
  </si>
  <si>
    <t>1、将数据横向降序，数值大的排列在前面</t>
    <phoneticPr fontId="7" type="noConversion"/>
  </si>
  <si>
    <t>原因</t>
    <phoneticPr fontId="7" type="noConversion"/>
  </si>
  <si>
    <t>出现次数</t>
    <phoneticPr fontId="7" type="noConversion"/>
  </si>
  <si>
    <t>原因1</t>
    <phoneticPr fontId="7" type="noConversion"/>
  </si>
  <si>
    <t>原因10</t>
  </si>
  <si>
    <t>原因11</t>
  </si>
  <si>
    <t>原因2</t>
  </si>
  <si>
    <t>原因3</t>
  </si>
  <si>
    <t>原因4</t>
  </si>
  <si>
    <t>原因5</t>
  </si>
  <si>
    <t>原因6</t>
  </si>
  <si>
    <t>原因7</t>
  </si>
  <si>
    <t>原因8</t>
  </si>
  <si>
    <t>原因9</t>
  </si>
  <si>
    <t>作图数据</t>
    <phoneticPr fontId="7" type="noConversion"/>
  </si>
  <si>
    <t>环节</t>
    <phoneticPr fontId="7" type="noConversion"/>
  </si>
  <si>
    <t>分钟</t>
    <phoneticPr fontId="7" type="noConversion"/>
  </si>
  <si>
    <t>增值环节1</t>
    <phoneticPr fontId="7" type="noConversion"/>
  </si>
  <si>
    <t>浪费环节1</t>
    <phoneticPr fontId="7" type="noConversion"/>
  </si>
  <si>
    <t>增值环节2</t>
  </si>
  <si>
    <t>浪费环节2</t>
  </si>
  <si>
    <t>增值环节3</t>
  </si>
  <si>
    <t>浪费环节3</t>
  </si>
  <si>
    <t>增值环节4</t>
  </si>
  <si>
    <t>浪费环节4</t>
  </si>
  <si>
    <t>增值环节5</t>
    <phoneticPr fontId="7" type="noConversion"/>
  </si>
  <si>
    <t>分钟1</t>
    <phoneticPr fontId="7" type="noConversion"/>
  </si>
  <si>
    <t>分钟2</t>
    <phoneticPr fontId="7" type="noConversion"/>
  </si>
  <si>
    <t>总计</t>
    <phoneticPr fontId="7" type="noConversion"/>
  </si>
  <si>
    <t>1、利用文本框绘制图表图例</t>
    <phoneticPr fontId="7" type="noConversion"/>
  </si>
  <si>
    <t>2、该图适用于分层级别为2级，需要比较1级的大小及构成时使用，经常在价值流程图、项目进度表、饼图无法表达的成分描述中体现</t>
    <phoneticPr fontId="7" type="noConversion"/>
  </si>
  <si>
    <t>1、针对原始数据，做1级分类的排序</t>
    <phoneticPr fontId="7" type="noConversion"/>
  </si>
  <si>
    <t>2、利用公式，重新做出适用于堆积柱状图的数据</t>
    <phoneticPr fontId="7" type="noConversion"/>
  </si>
  <si>
    <t>计划（万）</t>
    <phoneticPr fontId="7" type="noConversion"/>
  </si>
  <si>
    <t>实际完成(万)</t>
    <phoneticPr fontId="7" type="noConversion"/>
  </si>
  <si>
    <t>完成率</t>
    <phoneticPr fontId="7" type="noConversion"/>
  </si>
  <si>
    <t>大区</t>
  </si>
  <si>
    <t>YTD</t>
    <phoneticPr fontId="15" type="noConversion"/>
  </si>
  <si>
    <t>Target</t>
    <phoneticPr fontId="15" type="noConversion"/>
  </si>
  <si>
    <t>YTDTarget</t>
    <phoneticPr fontId="15" type="noConversion"/>
  </si>
  <si>
    <t>Target70%</t>
    <phoneticPr fontId="15" type="noConversion"/>
  </si>
  <si>
    <t>Y</t>
    <phoneticPr fontId="15" type="noConversion"/>
  </si>
  <si>
    <t>R01</t>
  </si>
  <si>
    <t>R02</t>
  </si>
  <si>
    <t>R03</t>
  </si>
  <si>
    <t>R04</t>
  </si>
  <si>
    <t>R05</t>
  </si>
  <si>
    <t>R06</t>
  </si>
  <si>
    <t>RSH</t>
  </si>
  <si>
    <t>RKEY</t>
  </si>
  <si>
    <t>Target90%</t>
    <phoneticPr fontId="15" type="noConversion"/>
  </si>
  <si>
    <t>Target100%</t>
    <phoneticPr fontId="15" type="noConversion"/>
  </si>
  <si>
    <t>图表</t>
    <phoneticPr fontId="7" type="noConversion"/>
  </si>
  <si>
    <t>1、通过堆积柱状图将年度target分成70%、90%、100%部分，以便了解实际值和这些分段值的比较</t>
    <phoneticPr fontId="7" type="noConversion"/>
  </si>
  <si>
    <t>图表</t>
    <phoneticPr fontId="7" type="noConversion"/>
  </si>
  <si>
    <t>辅助数据</t>
    <phoneticPr fontId="7" type="noConversion"/>
  </si>
  <si>
    <t>2、通过散点图绘制YTDTarget及YTD，将YTD隐藏，绘制YTD的X轴负误差线表达YTD</t>
    <phoneticPr fontId="7" type="noConversion"/>
  </si>
  <si>
    <t>3、YTD的图例需要用插入图形表达</t>
    <phoneticPr fontId="7" type="noConversion"/>
  </si>
  <si>
    <t>4、该类图主要适用于绩效比较，比如比较某成绩和一般、良好、优秀的区间；或比较不同业绩潜力的因子的某个时间点上绩效达成和目标的比较</t>
    <phoneticPr fontId="7" type="noConversion"/>
  </si>
  <si>
    <t>图表</t>
    <phoneticPr fontId="7" type="noConversion"/>
  </si>
  <si>
    <t>1、通过2个柱状图分别在主次坐标轴，注意2个纵坐标轴的最值应该一致</t>
    <phoneticPr fontId="7" type="noConversion"/>
  </si>
  <si>
    <t>2、此类图表适合单个变量计划值和实际值的对比，常用于预算使用或者业绩达成比较，又叫温度计图</t>
    <phoneticPr fontId="7" type="noConversion"/>
  </si>
  <si>
    <t>图表</t>
    <phoneticPr fontId="7" type="noConversion"/>
  </si>
  <si>
    <t>1、利用单元格文字、填充色做图表主标题、副标题、数据来源</t>
    <phoneticPr fontId="7" type="noConversion"/>
  </si>
  <si>
    <t>2、该图表适用于寻找主要因子或成分时使用，需在百分比为80%左右的系列标明值</t>
    <phoneticPr fontId="7" type="noConversion"/>
  </si>
  <si>
    <t>数据来源：本表</t>
    <phoneticPr fontId="7" type="noConversion"/>
  </si>
  <si>
    <t>作图数据</t>
    <phoneticPr fontId="7" type="noConversion"/>
  </si>
  <si>
    <t>1、降序并添加累计百分比</t>
    <phoneticPr fontId="7" type="noConversion"/>
  </si>
  <si>
    <t>原因</t>
    <phoneticPr fontId="7" type="noConversion"/>
  </si>
  <si>
    <t>出现次数</t>
    <phoneticPr fontId="7" type="noConversion"/>
  </si>
  <si>
    <t>累积占比</t>
    <phoneticPr fontId="7" type="noConversion"/>
  </si>
  <si>
    <t>原因1</t>
    <phoneticPr fontId="7" type="noConversion"/>
  </si>
  <si>
    <r>
      <t xml:space="preserve">  原因分析柏拉图
  </t>
    </r>
    <r>
      <rPr>
        <sz val="9"/>
        <color theme="1"/>
        <rFont val="微软雅黑"/>
        <family val="2"/>
        <charset val="134"/>
      </rPr>
      <t>通过2/8法则用以判断主要原因</t>
    </r>
    <phoneticPr fontId="7" type="noConversion"/>
  </si>
  <si>
    <t>2、该类图表适用于1个系列表达绝对值、1个系列表达相对值</t>
    <phoneticPr fontId="7" type="noConversion"/>
  </si>
  <si>
    <t>说明</t>
    <phoneticPr fontId="7" type="noConversion"/>
  </si>
  <si>
    <t>1、利用单元格数据有效性绘制图表，类似于满格为100的进度表达</t>
    <phoneticPr fontId="7" type="noConversion"/>
  </si>
  <si>
    <t>2、当数据单一时，如何用图表表达得生动有趣是个难点，这个图不算图表，但是可以用excel的照相机形式形成一个动态的图</t>
    <phoneticPr fontId="7" type="noConversion"/>
  </si>
  <si>
    <t>完成率</t>
    <phoneticPr fontId="33" type="noConversion"/>
  </si>
  <si>
    <t>显示刻度</t>
    <phoneticPr fontId="33" type="noConversion"/>
  </si>
  <si>
    <t>刻度值</t>
    <phoneticPr fontId="33" type="noConversion"/>
  </si>
  <si>
    <t>刻度预警</t>
    <phoneticPr fontId="33" type="noConversion"/>
  </si>
  <si>
    <t>刻度范围</t>
    <phoneticPr fontId="33" type="noConversion"/>
  </si>
  <si>
    <t>指针系列</t>
    <phoneticPr fontId="33" type="noConversion"/>
  </si>
  <si>
    <t>X</t>
    <phoneticPr fontId="33" type="noConversion"/>
  </si>
  <si>
    <t>Y</t>
    <phoneticPr fontId="33" type="noConversion"/>
  </si>
  <si>
    <t>圆点</t>
    <phoneticPr fontId="33" type="noConversion"/>
  </si>
  <si>
    <t>指针</t>
    <phoneticPr fontId="33" type="noConversion"/>
  </si>
  <si>
    <t>原数据</t>
    <phoneticPr fontId="7" type="noConversion"/>
  </si>
  <si>
    <t>1、利用圆环图绘制基本的刻度及预警刻度；利用三角函数将百分比转换成刻度盘上的散点值(x,y)</t>
    <phoneticPr fontId="7" type="noConversion"/>
  </si>
  <si>
    <t>2、当数据只有1个时，绘制图表是很单调的事情，当这个数是个百分数，表示某种率时，不妨使用仪表盘，会使得图表生动</t>
    <phoneticPr fontId="7" type="noConversion"/>
  </si>
  <si>
    <t>1、因为是半圆仪表盘，所以，环图第1扇区从270度开始，且需要用辅助数据占据位置</t>
    <phoneticPr fontId="7" type="noConversion"/>
  </si>
  <si>
    <t>2、完成率主要影响圆点的x、y值，从而影响该图表的表达</t>
    <phoneticPr fontId="7" type="noConversion"/>
  </si>
  <si>
    <t>销售收入</t>
  </si>
  <si>
    <t>净利润</t>
  </si>
  <si>
    <t>毛利率</t>
  </si>
  <si>
    <t>日期</t>
    <phoneticPr fontId="33" type="noConversion"/>
  </si>
  <si>
    <t>实际值</t>
    <phoneticPr fontId="33" type="noConversion"/>
  </si>
  <si>
    <t>X误差</t>
    <phoneticPr fontId="33" type="noConversion"/>
  </si>
  <si>
    <t>Y误差</t>
    <phoneticPr fontId="33" type="noConversion"/>
  </si>
  <si>
    <t>3、阶梯图适合在很长一段时间，有一个统一的标准，需要查看每个时间间隔内的实际值是否达到该标准的情形</t>
    <phoneticPr fontId="7" type="noConversion"/>
  </si>
  <si>
    <t>2、x轴采用正误差，值为1或点对应值的xn+1-xn，y轴采用负误差，值为yn-yn-1，第一个值的误差值为0，x轴和y轴的交点可以是y轴的要求值</t>
    <phoneticPr fontId="7" type="noConversion"/>
  </si>
  <si>
    <t xml:space="preserve">1、首先要绘制x轴为1，2，3.....y轴为实际值的散点图，然后绘制误差线
</t>
    <phoneticPr fontId="7" type="noConversion"/>
  </si>
  <si>
    <t>Nov</t>
  </si>
  <si>
    <t>Dec</t>
  </si>
  <si>
    <t>Jan</t>
    <phoneticPr fontId="48" type="noConversion"/>
  </si>
  <si>
    <t>辅助数据1</t>
    <phoneticPr fontId="7" type="noConversion"/>
  </si>
  <si>
    <t>Min</t>
    <phoneticPr fontId="48" type="noConversion"/>
  </si>
  <si>
    <t>Midd</t>
    <phoneticPr fontId="48" type="noConversion"/>
  </si>
  <si>
    <t>Max</t>
    <phoneticPr fontId="48" type="noConversion"/>
  </si>
  <si>
    <t>均值</t>
    <phoneticPr fontId="7" type="noConversion"/>
  </si>
  <si>
    <t>图表</t>
    <phoneticPr fontId="7" type="noConversion"/>
  </si>
  <si>
    <t>1、通过折线图和涨跌柱，可以绘制五分位数及均值；通过散点图，也能添加点，从而判断异常值</t>
    <phoneticPr fontId="7" type="noConversion"/>
  </si>
  <si>
    <t>2、箱型图是判断某变量异常值的时候比较适用，当多个系列一起绘制箱型图时，还能看到他们之间的显著区别</t>
    <phoneticPr fontId="7" type="noConversion"/>
  </si>
  <si>
    <t>辅助数据2</t>
    <phoneticPr fontId="7" type="noConversion"/>
  </si>
  <si>
    <t>类别1</t>
    <phoneticPr fontId="7" type="noConversion"/>
  </si>
  <si>
    <t>类别2</t>
  </si>
  <si>
    <t>类别3</t>
  </si>
  <si>
    <t>类别4</t>
  </si>
  <si>
    <t>类别5</t>
  </si>
  <si>
    <t>类别6</t>
  </si>
  <si>
    <t>Total</t>
    <phoneticPr fontId="7" type="noConversion"/>
  </si>
  <si>
    <t>1、通过Total设置占位，第一扇区从270度开始</t>
    <phoneticPr fontId="7" type="noConversion"/>
  </si>
  <si>
    <t>2、当版面有限而分类也不多时，半圆图也有较强可读性</t>
    <phoneticPr fontId="7" type="noConversion"/>
  </si>
  <si>
    <t>当期值</t>
    <phoneticPr fontId="7" type="noConversion"/>
  </si>
  <si>
    <t>最大值</t>
    <phoneticPr fontId="7" type="noConversion"/>
  </si>
  <si>
    <t>刻度标签1</t>
    <phoneticPr fontId="15" type="noConversion"/>
  </si>
  <si>
    <t>刻度标签2</t>
    <phoneticPr fontId="15" type="noConversion"/>
  </si>
  <si>
    <t>刻度标签3</t>
    <phoneticPr fontId="15" type="noConversion"/>
  </si>
  <si>
    <r>
      <rPr>
        <sz val="10"/>
        <rFont val="宋体"/>
        <family val="3"/>
        <charset val="134"/>
      </rPr>
      <t>辅助数据</t>
    </r>
    <r>
      <rPr>
        <sz val="10"/>
        <rFont val="Arial"/>
        <family val="2"/>
      </rPr>
      <t>1</t>
    </r>
    <phoneticPr fontId="7" type="noConversion"/>
  </si>
  <si>
    <r>
      <rPr>
        <sz val="10"/>
        <rFont val="宋体"/>
        <family val="3"/>
        <charset val="134"/>
      </rPr>
      <t>辅助数据</t>
    </r>
    <r>
      <rPr>
        <sz val="10"/>
        <rFont val="Arial"/>
        <family val="2"/>
      </rPr>
      <t>2</t>
    </r>
    <phoneticPr fontId="7" type="noConversion"/>
  </si>
  <si>
    <r>
      <t>1</t>
    </r>
    <r>
      <rPr>
        <sz val="10"/>
        <rFont val="宋体"/>
        <family val="3"/>
        <charset val="134"/>
      </rPr>
      <t>、利用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个环图设置外环、警戒色环、刻度环；</t>
    </r>
    <phoneticPr fontId="7" type="noConversion"/>
  </si>
  <si>
    <r>
      <t>2</t>
    </r>
    <r>
      <rPr>
        <sz val="10"/>
        <rFont val="宋体"/>
        <family val="3"/>
        <charset val="134"/>
      </rPr>
      <t>、利用饼图绘制指针，指针其实是份额为</t>
    </r>
    <r>
      <rPr>
        <sz val="10"/>
        <rFont val="Arial"/>
        <family val="2"/>
      </rPr>
      <t>0</t>
    </r>
    <r>
      <rPr>
        <sz val="10"/>
        <rFont val="宋体"/>
        <family val="3"/>
        <charset val="134"/>
      </rPr>
      <t>的一份饼图，只是边框和填充变为了红色，利用内圈的最后一个标签设置实际值</t>
    </r>
    <phoneticPr fontId="7" type="noConversion"/>
  </si>
  <si>
    <r>
      <t>3</t>
    </r>
    <r>
      <rPr>
        <sz val="10"/>
        <rFont val="宋体"/>
        <family val="3"/>
        <charset val="134"/>
      </rPr>
      <t>、该类图适用需要多个仪表盘来表达时适用，一般这些仪表盘都在某个</t>
    </r>
    <r>
      <rPr>
        <sz val="10"/>
        <rFont val="Arial"/>
        <family val="2"/>
      </rPr>
      <t>dashboard</t>
    </r>
    <r>
      <rPr>
        <sz val="10"/>
        <rFont val="宋体"/>
        <family val="3"/>
        <charset val="134"/>
      </rPr>
      <t>里面，相互之间有联动关系，这些小的仪表盘警戒色刻度并不非常精确</t>
    </r>
    <phoneticPr fontId="7" type="noConversion"/>
  </si>
  <si>
    <t>省份</t>
    <phoneticPr fontId="7" type="noConversion"/>
  </si>
  <si>
    <t>数据</t>
    <phoneticPr fontId="7" type="noConversion"/>
  </si>
  <si>
    <t>江苏</t>
    <phoneticPr fontId="7" type="noConversion"/>
  </si>
  <si>
    <t>福建</t>
    <phoneticPr fontId="7" type="noConversion"/>
  </si>
  <si>
    <t>天津</t>
    <phoneticPr fontId="7" type="noConversion"/>
  </si>
  <si>
    <t>云南</t>
    <phoneticPr fontId="7" type="noConversion"/>
  </si>
  <si>
    <t>四川</t>
    <phoneticPr fontId="7" type="noConversion"/>
  </si>
  <si>
    <t>……</t>
    <phoneticPr fontId="7" type="noConversion"/>
  </si>
  <si>
    <t>西藏</t>
    <phoneticPr fontId="7" type="noConversion"/>
  </si>
  <si>
    <t>陕西</t>
    <phoneticPr fontId="7" type="noConversion"/>
  </si>
  <si>
    <t>内蒙</t>
    <phoneticPr fontId="7" type="noConversion"/>
  </si>
  <si>
    <t>安徽</t>
    <phoneticPr fontId="7" type="noConversion"/>
  </si>
  <si>
    <t>重庆</t>
    <phoneticPr fontId="7" type="noConversion"/>
  </si>
  <si>
    <t>序号</t>
    <phoneticPr fontId="7" type="noConversion"/>
  </si>
  <si>
    <t>原始数据</t>
    <phoneticPr fontId="7" type="noConversion"/>
  </si>
  <si>
    <t>辅助数据</t>
    <phoneticPr fontId="7" type="noConversion"/>
  </si>
  <si>
    <t>前5名</t>
    <phoneticPr fontId="7" type="noConversion"/>
  </si>
  <si>
    <t>后5名</t>
    <phoneticPr fontId="7" type="noConversion"/>
  </si>
  <si>
    <t>中间</t>
    <phoneticPr fontId="7" type="noConversion"/>
  </si>
  <si>
    <t>作图</t>
    <phoneticPr fontId="7" type="noConversion"/>
  </si>
  <si>
    <t>2、当系列较多，但只需要比较最高的和最低的几个值的时候，手风琴图比较适用</t>
    <phoneticPr fontId="7" type="noConversion"/>
  </si>
  <si>
    <t>1、通过堆积条形图，绘制要比较的数据，然后将若干数据压缩在中间部分，只用给与形象的大小值即可</t>
    <phoneticPr fontId="7" type="noConversion"/>
  </si>
  <si>
    <t>产品1</t>
    <phoneticPr fontId="7" type="noConversion"/>
  </si>
  <si>
    <t>产品2</t>
  </si>
  <si>
    <t>产品3</t>
  </si>
  <si>
    <t>产品4</t>
  </si>
  <si>
    <t>用户规模</t>
    <phoneticPr fontId="7" type="noConversion"/>
  </si>
  <si>
    <t>ARPU</t>
    <phoneticPr fontId="7" type="noConversion"/>
  </si>
  <si>
    <t>图表</t>
    <phoneticPr fontId="7" type="noConversion"/>
  </si>
  <si>
    <t>作图数据</t>
    <phoneticPr fontId="7" type="noConversion"/>
  </si>
  <si>
    <t>产品1</t>
    <phoneticPr fontId="7" type="noConversion"/>
  </si>
  <si>
    <t>产品2</t>
    <phoneticPr fontId="7" type="noConversion"/>
  </si>
  <si>
    <t>产品3</t>
    <phoneticPr fontId="7" type="noConversion"/>
  </si>
  <si>
    <t>产品4</t>
    <phoneticPr fontId="7" type="noConversion"/>
  </si>
  <si>
    <t>2、该类图表用于某变量有2个因子需要比较时，这2个因素的乘积有意义的时候，不适用于单独创建多个柱状图比较，而是用柱状图的高度和宽度来描述2个因素</t>
    <phoneticPr fontId="7" type="noConversion"/>
  </si>
  <si>
    <t>AGE</t>
    <phoneticPr fontId="7" type="noConversion"/>
  </si>
  <si>
    <t>VOTE%</t>
    <phoneticPr fontId="7" type="noConversion"/>
  </si>
  <si>
    <t>Obama</t>
    <phoneticPr fontId="7" type="noConversion"/>
  </si>
  <si>
    <t>18-24</t>
    <phoneticPr fontId="7" type="noConversion"/>
  </si>
  <si>
    <t>25-29</t>
    <phoneticPr fontId="7" type="noConversion"/>
  </si>
  <si>
    <t>30-39</t>
    <phoneticPr fontId="7" type="noConversion"/>
  </si>
  <si>
    <t>40-49</t>
    <phoneticPr fontId="7" type="noConversion"/>
  </si>
  <si>
    <t>50-64</t>
    <phoneticPr fontId="7" type="noConversion"/>
  </si>
  <si>
    <t>65+</t>
    <phoneticPr fontId="7" type="noConversion"/>
  </si>
  <si>
    <t>中立</t>
    <phoneticPr fontId="7" type="noConversion"/>
  </si>
  <si>
    <t>累积选举率</t>
    <phoneticPr fontId="7" type="noConversion"/>
  </si>
  <si>
    <t>McCain</t>
    <phoneticPr fontId="7" type="noConversion"/>
  </si>
  <si>
    <r>
      <rPr>
        <sz val="9"/>
        <color theme="3" tint="-0.499984740745262"/>
        <rFont val="微软雅黑"/>
        <family val="2"/>
        <charset val="134"/>
      </rPr>
      <t>▊</t>
    </r>
    <r>
      <rPr>
        <sz val="9"/>
        <color theme="3" tint="-0.249977111117893"/>
        <rFont val="微软雅黑"/>
        <family val="2"/>
        <charset val="134"/>
      </rPr>
      <t>▉</t>
    </r>
    <r>
      <rPr>
        <sz val="9"/>
        <color theme="3" tint="0.39997558519241921"/>
        <rFont val="微软雅黑"/>
        <family val="2"/>
        <charset val="134"/>
      </rPr>
      <t>▉</t>
    </r>
    <r>
      <rPr>
        <sz val="9"/>
        <color theme="3" tint="0.59999389629810485"/>
        <rFont val="微软雅黑"/>
        <family val="2"/>
        <charset val="134"/>
      </rPr>
      <t>▉</t>
    </r>
    <r>
      <rPr>
        <sz val="9"/>
        <color theme="3" tint="0.79998168889431442"/>
        <rFont val="微软雅黑"/>
        <family val="2"/>
        <charset val="134"/>
      </rPr>
      <t>▉</t>
    </r>
    <r>
      <rPr>
        <sz val="9"/>
        <color theme="1"/>
        <rFont val="微软雅黑"/>
        <family val="2"/>
        <charset val="134"/>
      </rPr>
      <t>Obama</t>
    </r>
    <phoneticPr fontId="7" type="noConversion"/>
  </si>
  <si>
    <r>
      <rPr>
        <sz val="9"/>
        <color theme="5" tint="-0.499984740745262"/>
        <rFont val="微软雅黑"/>
        <family val="2"/>
        <charset val="134"/>
      </rPr>
      <t>▊</t>
    </r>
    <r>
      <rPr>
        <sz val="9"/>
        <color theme="5" tint="-0.249977111117893"/>
        <rFont val="微软雅黑"/>
        <family val="2"/>
        <charset val="134"/>
      </rPr>
      <t>▉</t>
    </r>
    <r>
      <rPr>
        <sz val="9"/>
        <color theme="5" tint="0.39997558519241921"/>
        <rFont val="微软雅黑"/>
        <family val="2"/>
        <charset val="134"/>
      </rPr>
      <t>▉</t>
    </r>
    <r>
      <rPr>
        <sz val="9"/>
        <color theme="5" tint="0.59999389629810485"/>
        <rFont val="微软雅黑"/>
        <family val="2"/>
        <charset val="134"/>
      </rPr>
      <t>▉</t>
    </r>
    <r>
      <rPr>
        <sz val="9"/>
        <color theme="5" tint="0.79998168889431442"/>
        <rFont val="微软雅黑"/>
        <family val="2"/>
        <charset val="134"/>
      </rPr>
      <t>▉</t>
    </r>
    <r>
      <rPr>
        <sz val="9"/>
        <color theme="1"/>
        <rFont val="微软雅黑"/>
        <family val="2"/>
        <charset val="134"/>
      </rPr>
      <t>McCain</t>
    </r>
    <phoneticPr fontId="7" type="noConversion"/>
  </si>
  <si>
    <t>1、利用单元格特殊符号做图例、纵坐标轴</t>
    <phoneticPr fontId="7" type="noConversion"/>
  </si>
  <si>
    <t>2、当要比较不同组别间本身的比例及组别内的比例时，也就是三个度量时适用，如果懂得VBA，其实直接可以用单元格的高度和宽度实现</t>
    <phoneticPr fontId="7" type="noConversion"/>
  </si>
  <si>
    <t>项目1</t>
    <phoneticPr fontId="7" type="noConversion"/>
  </si>
  <si>
    <t>项目2</t>
  </si>
  <si>
    <t>项目3</t>
  </si>
  <si>
    <t>项目4</t>
  </si>
  <si>
    <t>项目5</t>
  </si>
  <si>
    <t>项目6</t>
  </si>
  <si>
    <t>项目7</t>
  </si>
  <si>
    <t>项目8</t>
  </si>
  <si>
    <t>项目9</t>
  </si>
  <si>
    <t>项目10</t>
  </si>
  <si>
    <t>dummy</t>
    <phoneticPr fontId="7" type="noConversion"/>
  </si>
  <si>
    <t>y</t>
    <phoneticPr fontId="7" type="noConversion"/>
  </si>
  <si>
    <t>图表</t>
    <phoneticPr fontId="7" type="noConversion"/>
  </si>
  <si>
    <t>1、先绘制栏图，后绘制散点图</t>
    <phoneticPr fontId="7" type="noConversion"/>
  </si>
  <si>
    <t>2、当要按照不同性质的维度（如性别、年龄、收入等）比较对某一事物的看法（如xx率）时适用</t>
    <phoneticPr fontId="7" type="noConversion"/>
  </si>
  <si>
    <r>
      <t>1、横轴为用户规模，纵轴为ARPU，绘制图形时用</t>
    </r>
    <r>
      <rPr>
        <sz val="10"/>
        <color theme="1"/>
        <rFont val="微软雅黑"/>
        <family val="2"/>
        <charset val="134"/>
      </rPr>
      <t>B列作为坐标轴，绘制好后改为A列</t>
    </r>
    <phoneticPr fontId="7" type="noConversion"/>
  </si>
  <si>
    <t>X坐标轴1</t>
    <phoneticPr fontId="7" type="noConversion"/>
  </si>
  <si>
    <t>X坐标轴2</t>
    <phoneticPr fontId="7" type="noConversion"/>
  </si>
  <si>
    <t>原始数据</t>
    <phoneticPr fontId="7" type="noConversion"/>
  </si>
  <si>
    <t>辅助数据</t>
    <phoneticPr fontId="7" type="noConversion"/>
  </si>
  <si>
    <t>图表</t>
    <phoneticPr fontId="7" type="noConversion"/>
  </si>
  <si>
    <t>针对事项1的评价</t>
    <phoneticPr fontId="15" type="noConversion"/>
  </si>
  <si>
    <t>针对事项2的评价</t>
  </si>
  <si>
    <t>针对事项3的评价</t>
  </si>
  <si>
    <t>针对事项4的评价</t>
  </si>
  <si>
    <t>针对事项5的评价</t>
  </si>
  <si>
    <t>针对事项6的评价</t>
  </si>
  <si>
    <t>针对事项7的评价</t>
  </si>
  <si>
    <t>评价方1</t>
    <phoneticPr fontId="15" type="noConversion"/>
  </si>
  <si>
    <t>评价方2</t>
    <phoneticPr fontId="15" type="noConversion"/>
  </si>
  <si>
    <t>bar</t>
    <phoneticPr fontId="7" type="noConversion"/>
  </si>
  <si>
    <t>纵坐标</t>
    <phoneticPr fontId="7" type="noConversion"/>
  </si>
  <si>
    <t>1、先将B/C/D列绘制为栏图，再将评价方1、2的数据改为散点图，x轴为实际值，y轴为纵坐标</t>
    <phoneticPr fontId="7" type="noConversion"/>
  </si>
  <si>
    <t>2、当需要纵向观看趋势（如彩票），或者不同对象对若干事物表达分值的看法时使用，和滑珠图很像</t>
    <phoneticPr fontId="7" type="noConversion"/>
  </si>
  <si>
    <t>每环节转化率</t>
    <phoneticPr fontId="7" type="noConversion"/>
  </si>
  <si>
    <t>总体转化率</t>
    <phoneticPr fontId="7" type="noConversion"/>
  </si>
  <si>
    <t>浏览商品</t>
    <phoneticPr fontId="7" type="noConversion"/>
  </si>
  <si>
    <t>放入购物车</t>
    <phoneticPr fontId="7" type="noConversion"/>
  </si>
  <si>
    <t>生成订单</t>
    <phoneticPr fontId="7" type="noConversion"/>
  </si>
  <si>
    <t>支付订单</t>
    <phoneticPr fontId="7" type="noConversion"/>
  </si>
  <si>
    <t>完成交易</t>
    <phoneticPr fontId="7" type="noConversion"/>
  </si>
  <si>
    <t>占位</t>
    <phoneticPr fontId="7" type="noConversion"/>
  </si>
  <si>
    <t>数量</t>
    <phoneticPr fontId="7" type="noConversion"/>
  </si>
  <si>
    <t>1、利用占位，绘制堆积栏状图</t>
    <phoneticPr fontId="7" type="noConversion"/>
  </si>
  <si>
    <t>2、漏斗图一般用于完成目标需要经历若干关键步骤，针对每个步骤监控其转化率，适用于销售漏斗或者网络购买监控</t>
    <phoneticPr fontId="7" type="noConversion"/>
  </si>
  <si>
    <t>理论数量</t>
    <phoneticPr fontId="7" type="noConversion"/>
  </si>
  <si>
    <t>实际数据</t>
    <phoneticPr fontId="7" type="noConversion"/>
  </si>
  <si>
    <t>2、当需要将2种一系列转化率进行比较的时候，这种对比漏斗图就比较适合</t>
    <phoneticPr fontId="7" type="noConversion"/>
  </si>
  <si>
    <t>1、将理论值和实际数据绘制栏状图，将实际数据绘制在次坐标轴，将主次纵横坐标轴调出，微调即可，需要逆转一个X轴坐标以便栏向左伸出</t>
    <phoneticPr fontId="7" type="noConversion"/>
  </si>
  <si>
    <t>药物1</t>
    <phoneticPr fontId="7" type="noConversion"/>
  </si>
  <si>
    <t>药物2</t>
    <phoneticPr fontId="7" type="noConversion"/>
  </si>
  <si>
    <t>有效</t>
    <phoneticPr fontId="7" type="noConversion"/>
  </si>
  <si>
    <t>无效</t>
    <phoneticPr fontId="7" type="noConversion"/>
  </si>
  <si>
    <t>1、绘制堆积柱状图，然后将分类间距设为0</t>
    <phoneticPr fontId="7" type="noConversion"/>
  </si>
  <si>
    <t>2、马赛克图一般用于卡方检验，说明不同对象在某种分类上面区别的显著性</t>
    <phoneticPr fontId="7" type="noConversion"/>
  </si>
  <si>
    <t>月数</t>
    <phoneticPr fontId="7" type="noConversion"/>
  </si>
  <si>
    <t>利息</t>
    <phoneticPr fontId="7" type="noConversion"/>
  </si>
  <si>
    <t>1、利用x轴设置为时间，将绝对值数据变为不等距数据</t>
    <phoneticPr fontId="7" type="noConversion"/>
  </si>
  <si>
    <t>2、当需要体现某系列在不等的时间间隔期间的变化时，可以采用这种图表</t>
    <phoneticPr fontId="7" type="noConversion"/>
  </si>
  <si>
    <t>2012年</t>
  </si>
  <si>
    <t>2013年</t>
  </si>
  <si>
    <t>2014年</t>
  </si>
  <si>
    <t>辅助1</t>
    <phoneticPr fontId="7" type="noConversion"/>
  </si>
  <si>
    <t>辅助3</t>
    <phoneticPr fontId="7" type="noConversion"/>
  </si>
  <si>
    <t>扇区数量</t>
    <phoneticPr fontId="7" type="noConversion"/>
  </si>
  <si>
    <t>扇区数</t>
    <phoneticPr fontId="7" type="noConversion"/>
  </si>
  <si>
    <t>最多20</t>
    <phoneticPr fontId="7" type="noConversion"/>
  </si>
  <si>
    <t>step by step</t>
    <phoneticPr fontId="7" type="noConversion"/>
  </si>
  <si>
    <t>单片角度</t>
    <phoneticPr fontId="7" type="noConversion"/>
  </si>
  <si>
    <t>每个扇区的角度：=360/E1</t>
    <phoneticPr fontId="7" type="noConversion"/>
  </si>
  <si>
    <t>1、数据准备</t>
    <phoneticPr fontId="7" type="noConversion"/>
  </si>
  <si>
    <t>思路：</t>
    <phoneticPr fontId="7" type="noConversion"/>
  </si>
  <si>
    <t>2、选择F10：F370区域，绘制雷达图</t>
    <phoneticPr fontId="7" type="noConversion"/>
  </si>
  <si>
    <t>不同半径的饼图。扇区数量最大是20，单片扇区的角度是360/扇区数量</t>
    <phoneticPr fontId="7" type="noConversion"/>
  </si>
  <si>
    <t>数据点的采集，定在360度，每一度一个数据点。用雷达图模拟半径不同的饼图</t>
    <phoneticPr fontId="7" type="noConversion"/>
  </si>
  <si>
    <t>如果半径相同，就变成为雷达图，如果半径不同，意味着每个雷达具有不同扇区数量</t>
    <phoneticPr fontId="7" type="noConversion"/>
  </si>
  <si>
    <t>如何判断每个数据点属于哪一个扇区？用数据点/单片角度计算。例如，扇区数量为2，</t>
    <phoneticPr fontId="7" type="noConversion"/>
  </si>
  <si>
    <t>单片角度为180.那么角度小于180的点属于1扇区，而大于180的点属于2扇区</t>
  </si>
  <si>
    <t>数据点</t>
    <phoneticPr fontId="7" type="noConversion"/>
  </si>
  <si>
    <t>转换</t>
    <phoneticPr fontId="7" type="noConversion"/>
  </si>
  <si>
    <t>D10：D370为数据点编号</t>
    <phoneticPr fontId="7" type="noConversion"/>
  </si>
  <si>
    <t>E10：E370为落入的扇区编号</t>
    <phoneticPr fontId="7" type="noConversion"/>
  </si>
  <si>
    <t>公式为：=CEILING(D11/$E$2,1)向上取整得出。</t>
    <phoneticPr fontId="7" type="noConversion"/>
  </si>
  <si>
    <t>各数据点的取值，根据所落入扇区的编号获得，</t>
    <phoneticPr fontId="7" type="noConversion"/>
  </si>
  <si>
    <t>公式：=INDEX($C$6:$C$25,I6)。</t>
    <phoneticPr fontId="7" type="noConversion"/>
  </si>
  <si>
    <t>为了能区分扇区边界，增加一个判断，</t>
    <phoneticPr fontId="7" type="noConversion"/>
  </si>
  <si>
    <t>IF(E11=E10,INDEX($B$2:$B$21,E11),0)</t>
    <phoneticPr fontId="7" type="noConversion"/>
  </si>
  <si>
    <t>即每个扇区的起始数据点取值为0，以绘制出一条到原点的边界线</t>
  </si>
  <si>
    <t>3、去掉标签和坐标轴</t>
    <phoneticPr fontId="7" type="noConversion"/>
  </si>
  <si>
    <t>&lt;F9刷新&gt;</t>
    <phoneticPr fontId="7" type="noConversion"/>
  </si>
  <si>
    <t>4、添加新系列，B2：B21，修改为饼图，并添加数据标签。</t>
    <phoneticPr fontId="7" type="noConversion"/>
  </si>
  <si>
    <t>offset函数说明:</t>
    <phoneticPr fontId="7" type="noConversion"/>
  </si>
  <si>
    <t>5、这时的饼图的标签不能与玫瑰图自适应（20个扇区全部显示）</t>
    <phoneticPr fontId="7" type="noConversion"/>
  </si>
  <si>
    <t>以指定的引用为参照系，通过给定偏移量得到新的引用。</t>
    <phoneticPr fontId="7" type="noConversion"/>
  </si>
  <si>
    <t>定义以下两个动态名称：</t>
    <phoneticPr fontId="7" type="noConversion"/>
  </si>
  <si>
    <t>标签1：=OFFSET(Sheet1!$C$2,0,0,Sheet1!$E$1,1)</t>
    <phoneticPr fontId="7" type="noConversion"/>
  </si>
  <si>
    <t>返回的引用可以为一个单元格或单元格区域。</t>
    <phoneticPr fontId="7" type="noConversion"/>
  </si>
  <si>
    <t>（参照系A2单元格，偏移0行0列，返回区域E1行，1列）</t>
    <phoneticPr fontId="7" type="noConversion"/>
  </si>
  <si>
    <t>并可以指定返回的行数或列数。</t>
  </si>
  <si>
    <t>6、将图表的饼图序列的数据源修改为：标签1</t>
    <phoneticPr fontId="7" type="noConversion"/>
  </si>
  <si>
    <t>OFFSET(reference, rows, cols, [height], [width])</t>
    <phoneticPr fontId="7" type="noConversion"/>
  </si>
  <si>
    <t>Reference    必需。作为偏移量参照系的引用区域</t>
    <phoneticPr fontId="7" type="noConversion"/>
  </si>
  <si>
    <t>Rows    必需。相对于偏移量参照系的左上角单元格，上（下）偏移的行数</t>
    <phoneticPr fontId="7" type="noConversion"/>
  </si>
  <si>
    <t>Cols    必需。相对于偏移量参照系的左上角单元格，左（右）偏移的列数。</t>
    <phoneticPr fontId="7" type="noConversion"/>
  </si>
  <si>
    <t>Height    可选。高度，即所要返回的引用区域的行数。</t>
    <phoneticPr fontId="7" type="noConversion"/>
  </si>
  <si>
    <t>Width    可选。宽度，即所要返回的引用区域的列数。</t>
    <phoneticPr fontId="7" type="noConversion"/>
  </si>
  <si>
    <t>’=OFFSET(C3,2,3,1,1)  显示单元格F5的值</t>
    <phoneticPr fontId="7" type="noConversion"/>
  </si>
  <si>
    <t>7、美化图表</t>
    <phoneticPr fontId="7" type="noConversion"/>
  </si>
  <si>
    <t>组合图</t>
  </si>
  <si>
    <t/>
  </si>
  <si>
    <t>多折线图</t>
  </si>
  <si>
    <t>柏拉图</t>
  </si>
  <si>
    <t>瀑布图</t>
  </si>
  <si>
    <t>柱状对比图</t>
  </si>
  <si>
    <t>子弹图</t>
  </si>
  <si>
    <t>百分比方块图</t>
  </si>
  <si>
    <t>半圆仪表盘</t>
  </si>
  <si>
    <t>全圆仪表盘</t>
  </si>
  <si>
    <t>阶梯图</t>
  </si>
  <si>
    <t>箱型图</t>
  </si>
  <si>
    <t>半圆式饼图</t>
  </si>
  <si>
    <t>手风琴图</t>
  </si>
  <si>
    <t>不等宽柱状图</t>
  </si>
  <si>
    <t>多度量的不等宽条形图</t>
  </si>
  <si>
    <t>滑珠图</t>
  </si>
  <si>
    <t>纵向折线图</t>
  </si>
  <si>
    <t>漏斗图</t>
  </si>
  <si>
    <t>旋风图</t>
  </si>
  <si>
    <t>马赛克图</t>
  </si>
  <si>
    <t>不等间距柱状图</t>
  </si>
  <si>
    <t>半圆气泡图</t>
  </si>
  <si>
    <t>南丁格尔玫瑰图</t>
  </si>
  <si>
    <t>图表说明</t>
    <phoneticPr fontId="7" type="noConversion"/>
  </si>
  <si>
    <t>图片</t>
    <phoneticPr fontId="7" type="noConversion"/>
  </si>
  <si>
    <t>该类图表适用于1个系列表达绝对值、1个系列表达相对值</t>
    <phoneticPr fontId="7" type="noConversion"/>
  </si>
  <si>
    <t>年份</t>
    <phoneticPr fontId="7" type="noConversion"/>
  </si>
  <si>
    <t>倍数</t>
    <phoneticPr fontId="7" type="noConversion"/>
  </si>
  <si>
    <t>辅助2</t>
    <phoneticPr fontId="7" type="noConversion"/>
  </si>
  <si>
    <t>2011年</t>
    <phoneticPr fontId="7" type="noConversion"/>
  </si>
  <si>
    <t>1、其实是气泡图，通过微调x轴、y轴及气泡的缩放程度</t>
    <phoneticPr fontId="7" type="noConversion"/>
  </si>
  <si>
    <t>2、当在报告中需要汇报尤其是指数增长/减少的某事情时适用</t>
    <phoneticPr fontId="7" type="noConversion"/>
  </si>
  <si>
    <t>适用于某变量有多个系列要比较，同时这些系列拥有同样的最值，比如学生的成绩</t>
    <phoneticPr fontId="7" type="noConversion"/>
  </si>
  <si>
    <t>该图适用于分层级别为2级，需要比较1级的大小及构成时使用，经常在价值流程项目进度饼图无法表达的成分描述中体现</t>
  </si>
  <si>
    <t>此类图表适合单个变量计划值和实际值的对比，常用于预算使用或者业绩达成比较，又叫温度计图</t>
  </si>
  <si>
    <t>该类图主要适用于绩效比较，比如比较某成绩和一良优秀的区间；或比较不同业绩潜力的因子的某个时间点上绩效达成和目标的比较</t>
  </si>
  <si>
    <t>当数据单一时，如何用图表表达得生动有趣是个难点，这个图不算图表，但是可以用excel的照相机形式形成一个动态的图</t>
  </si>
  <si>
    <t>当数据只有1个时，绘制图表是很单调的事情，当这个数是个百分数，表示某种率时，不妨使用仪表盘，会使得图表生动</t>
  </si>
  <si>
    <t>该类图适用需要多个仪表盘来表达时适用，一般这些仪表盘都在某个dashboard里面，相互之间有联动关系，这些小的仪表盘警戒色刻度并不非常精确</t>
  </si>
  <si>
    <t>阶梯图适合在很长一段时间，有一个统一的标准，需要查看每个时间间隔内的实际值是否达到该标准的情形</t>
  </si>
  <si>
    <t>箱型图是判断某变量异常值的时候比较适用，当多个系列一起绘制箱型图时，还能看到他们之间的显著区别</t>
  </si>
  <si>
    <t>当版面有限而分类也不多时，半圆图也有较强可读性</t>
  </si>
  <si>
    <t>当系列较多，但只需要比较最高的和最低的几个值的时候，手风琴图比较适用</t>
  </si>
  <si>
    <t>该类图表用于某变量有2个因子需要比较时，这2个因素的乘积有意义的时候，不适用于单独创建多个柱状图比较，而是用柱状图的高度和宽度来描述2个因素</t>
  </si>
  <si>
    <t>当要比较不同组别间本身的比例及组别内的比例时，也就是三个度量时适用，如果懂得VBA，其实直接可以用单元格的高度和宽度实现</t>
  </si>
  <si>
    <t>当要按照不同性质的维度（如性年收入等）比较对某一事物的看法（如xx率）时适用</t>
  </si>
  <si>
    <t>当需要纵向观看趋势（如彩票），或者不同对象对若干事物表达分值的看法时使用，和滑珠图很像</t>
  </si>
  <si>
    <t>漏斗图一般用于完成目标需要经历若干关键步骤，针对每个步骤监控其转化率，适用于销售漏斗或者网络购买监控</t>
  </si>
  <si>
    <t>当需要将2种一系列转化率进行比较的时候，这种对比漏斗图就比较适合</t>
  </si>
  <si>
    <t>马赛克图一般用于卡方检验，说明不同对象在某种分类上面区别的显著性</t>
  </si>
  <si>
    <t>当需要体现某系列在不等的时间间隔期间的变化时，可以采用这种图表</t>
  </si>
  <si>
    <t>当在报告中需要汇报尤其是指数增长/减少的某事情时适用</t>
  </si>
  <si>
    <t>该图表适用于当有多个系列随着时间，需要比较大小及走势，需要绘制折线图时，但若堆积在一起相当凌乱，故横向拉伸为栏状内的折线图，能知道单个系列的走势，也能比较多个系列的大小</t>
    <phoneticPr fontId="7" type="noConversion"/>
  </si>
  <si>
    <t>该图表适用于寻找主要因子或成分时使用，需在百分比为80%左右的系列标明值</t>
    <phoneticPr fontId="7" type="noConversion"/>
  </si>
  <si>
    <t>Competitor landscape</t>
  </si>
  <si>
    <t>Others Import</t>
  </si>
  <si>
    <t>Others China</t>
  </si>
  <si>
    <t>P, M</t>
  </si>
  <si>
    <t>P, E</t>
  </si>
  <si>
    <t>P, F</t>
  </si>
  <si>
    <t>P, S</t>
  </si>
  <si>
    <t>L Co.</t>
  </si>
  <si>
    <t>TBA</t>
  </si>
  <si>
    <t>H Co.</t>
  </si>
  <si>
    <t>A Co.</t>
  </si>
  <si>
    <t>T Co.</t>
  </si>
  <si>
    <t>G Co.</t>
  </si>
  <si>
    <t>Total</t>
  </si>
  <si>
    <t>Cummulated Product Share</t>
  </si>
  <si>
    <t>x</t>
    <phoneticPr fontId="7" type="noConversion"/>
  </si>
  <si>
    <t>1、使用面积图绘制，同不等宽柱状图一样，但利用了坐标轴为时间轴的原理</t>
    <phoneticPr fontId="7" type="noConversion"/>
  </si>
  <si>
    <t>2、不同产品在不同地区构成了总的销售，矩阵的面积表示了总的销售业绩，而宽度和高度分别代表不同产品和不同地区的差别</t>
    <phoneticPr fontId="7" type="noConversion"/>
  </si>
  <si>
    <t>不同产品在不同地区构成了总的销售，矩阵的面积表示了总的销售业绩，而宽度和高度分别代表不同产品和不同地区的差别</t>
    <phoneticPr fontId="7" type="noConversion"/>
  </si>
  <si>
    <t>矩阵图</t>
    <phoneticPr fontId="7" type="noConversion"/>
  </si>
  <si>
    <t>说明：excel自带的图表，往往只能描述一种分类下的数据（如某公司不同期间的业绩），当分类变多时或者变得有包含/被包含关系时，就有必要用复合图表来对数据可视化</t>
    <phoneticPr fontId="7" type="noConversion"/>
  </si>
  <si>
    <t>率</t>
    <phoneticPr fontId="7" type="noConversion"/>
  </si>
  <si>
    <t>数值</t>
    <phoneticPr fontId="7" type="noConversion"/>
  </si>
  <si>
    <t>毛收入率</t>
    <phoneticPr fontId="7" type="noConversion"/>
  </si>
  <si>
    <t>利润率</t>
    <phoneticPr fontId="7" type="noConversion"/>
  </si>
  <si>
    <t>投资收益率</t>
    <phoneticPr fontId="7" type="noConversion"/>
  </si>
  <si>
    <t>辅助数据</t>
    <phoneticPr fontId="7" type="noConversion"/>
  </si>
  <si>
    <t>1、利用圆环图的边框，将圆环图做成跑道的样式，就像iwatch一样</t>
    <phoneticPr fontId="7" type="noConversion"/>
  </si>
  <si>
    <t>2、当枯燥的展示几个百分比的时候，不如试试这个图，当多个跑道图在一起的时候，可以形成鲜明的对比</t>
    <phoneticPr fontId="7" type="noConversion"/>
  </si>
  <si>
    <t>跑道圆环图</t>
    <phoneticPr fontId="7" type="noConversion"/>
  </si>
  <si>
    <t>当枯燥的展示几个百分比的时候，不如试试这个图，当多个跑道图在一起的时候，可以形成鲜明的对比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</si>
</sst>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09]mmmmm;@"/>
    <numFmt numFmtId="177" formatCode=";;;"/>
    <numFmt numFmtId="178" formatCode="0.000000_ "/>
    <numFmt numFmtId="179" formatCode="_-* #,##0.00_-;\-* #,##0.00_-;_-* &quot;-&quot;??_-;_-@_-"/>
    <numFmt numFmtId="180" formatCode="0_ "/>
    <numFmt numFmtId="181" formatCode="0.0_ "/>
    <numFmt numFmtId="182" formatCode=";;&quot;所属扇区&quot;"/>
  </numFmts>
  <fonts count="88">
    <font>
      <sz val="11"/>
      <color theme="1"/>
      <name val="宋体"/>
      <family val="2"/>
      <charset val="134"/>
      <scheme val="minor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sz val="12"/>
      <name val="宋体"/>
      <family val="3"/>
      <charset val="134"/>
    </font>
    <font>
      <sz val="10"/>
      <color indexed="8"/>
      <name val="MS Sans Serif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Arial"/>
      <family val="2"/>
    </font>
    <font>
      <sz val="9"/>
      <name val="宋体"/>
      <family val="3"/>
      <charset val="134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z val="6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name val="微软雅黑"/>
      <family val="2"/>
      <charset val="134"/>
    </font>
    <font>
      <sz val="11"/>
      <color theme="0" tint="-0.499984740745262"/>
      <name val="宋体"/>
      <family val="2"/>
      <charset val="134"/>
      <scheme val="minor"/>
    </font>
    <font>
      <sz val="10"/>
      <color theme="0" tint="-0.499984740745262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name val="微软雅黑"/>
      <family val="2"/>
      <charset val="134"/>
    </font>
    <font>
      <sz val="9"/>
      <color theme="0" tint="-0.499984740745262"/>
      <name val="微软雅黑"/>
      <family val="2"/>
      <charset val="134"/>
    </font>
    <font>
      <sz val="9"/>
      <color theme="0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Arial"/>
      <family val="2"/>
      <charset val="134"/>
    </font>
    <font>
      <sz val="9"/>
      <name val="新細明體"/>
      <family val="1"/>
      <charset val="136"/>
    </font>
    <font>
      <b/>
      <sz val="9"/>
      <name val="微软雅黑"/>
      <family val="2"/>
      <charset val="134"/>
    </font>
    <font>
      <b/>
      <sz val="9"/>
      <color theme="0" tint="-0.499984740745262"/>
      <name val="微软雅黑"/>
      <family val="2"/>
      <charset val="134"/>
    </font>
    <font>
      <sz val="10"/>
      <color theme="0" tint="-0.499984740745262"/>
      <name val="Arial"/>
      <family val="2"/>
    </font>
    <font>
      <sz val="8"/>
      <color theme="1"/>
      <name val="微软雅黑"/>
      <family val="2"/>
      <charset val="134"/>
    </font>
    <font>
      <sz val="9"/>
      <color theme="3" tint="-0.499984740745262"/>
      <name val="微软雅黑"/>
      <family val="2"/>
      <charset val="134"/>
    </font>
    <font>
      <sz val="9"/>
      <color theme="3" tint="-0.249977111117893"/>
      <name val="微软雅黑"/>
      <family val="2"/>
      <charset val="134"/>
    </font>
    <font>
      <sz val="9"/>
      <color theme="3" tint="0.39997558519241921"/>
      <name val="微软雅黑"/>
      <family val="2"/>
      <charset val="134"/>
    </font>
    <font>
      <sz val="9"/>
      <color theme="3" tint="0.79998168889431442"/>
      <name val="微软雅黑"/>
      <family val="2"/>
      <charset val="134"/>
    </font>
    <font>
      <sz val="9"/>
      <color theme="3" tint="0.59999389629810485"/>
      <name val="微软雅黑"/>
      <family val="2"/>
      <charset val="134"/>
    </font>
    <font>
      <sz val="9"/>
      <color theme="5" tint="-0.499984740745262"/>
      <name val="微软雅黑"/>
      <family val="2"/>
      <charset val="134"/>
    </font>
    <font>
      <sz val="9"/>
      <color theme="5" tint="-0.249977111117893"/>
      <name val="微软雅黑"/>
      <family val="2"/>
      <charset val="134"/>
    </font>
    <font>
      <sz val="9"/>
      <color theme="5" tint="0.59999389629810485"/>
      <name val="微软雅黑"/>
      <family val="2"/>
      <charset val="134"/>
    </font>
    <font>
      <sz val="9"/>
      <color theme="5" tint="0.39997558519241921"/>
      <name val="微软雅黑"/>
      <family val="2"/>
      <charset val="134"/>
    </font>
    <font>
      <sz val="9"/>
      <color theme="5" tint="0.79998168889431442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0"/>
      <color theme="0" tint="-0.34998626667073579"/>
      <name val="微软雅黑"/>
      <family val="2"/>
      <charset val="134"/>
    </font>
    <font>
      <sz val="10"/>
      <color rgb="FF0070C0"/>
      <name val="微软雅黑"/>
      <family val="2"/>
      <charset val="134"/>
    </font>
    <font>
      <sz val="11"/>
      <color rgb="FFFF0000"/>
      <name val="Verdana"/>
      <family val="2"/>
    </font>
    <font>
      <sz val="10"/>
      <color theme="0" tint="-0.34998626667073579"/>
      <name val="Arial"/>
      <family val="2"/>
    </font>
    <font>
      <sz val="11"/>
      <color indexed="63"/>
      <name val="Arial"/>
      <family val="2"/>
    </font>
    <font>
      <sz val="11"/>
      <color indexed="22"/>
      <name val="Arial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8"/>
      <color indexed="39"/>
      <name val="宋体"/>
      <family val="3"/>
      <charset val="134"/>
    </font>
    <font>
      <sz val="11"/>
      <color indexed="9"/>
      <name val="Arial"/>
      <family val="2"/>
    </font>
    <font>
      <sz val="11"/>
      <color indexed="30"/>
      <name val="Arial"/>
      <family val="2"/>
    </font>
    <font>
      <b/>
      <sz val="11"/>
      <color indexed="63"/>
      <name val="Arial"/>
      <family val="2"/>
    </font>
    <font>
      <b/>
      <sz val="11"/>
      <color indexed="20"/>
      <name val="Arial"/>
      <family val="2"/>
    </font>
    <font>
      <b/>
      <sz val="11"/>
      <color indexed="22"/>
      <name val="Arial"/>
      <family val="2"/>
    </font>
    <font>
      <i/>
      <sz val="11"/>
      <color indexed="23"/>
      <name val="Arial"/>
      <family val="2"/>
    </font>
    <font>
      <sz val="11"/>
      <color indexed="54"/>
      <name val="Arial"/>
      <family val="2"/>
    </font>
    <font>
      <sz val="11"/>
      <color indexed="20"/>
      <name val="Arial"/>
      <family val="2"/>
    </font>
    <font>
      <sz val="11"/>
      <color indexed="43"/>
      <name val="Arial"/>
      <family val="2"/>
    </font>
    <font>
      <sz val="11"/>
      <color indexed="8"/>
      <name val="Arial"/>
      <family val="2"/>
    </font>
    <font>
      <u/>
      <sz val="11"/>
      <color theme="10"/>
      <name val="宋体"/>
      <family val="3"/>
      <charset val="134"/>
    </font>
    <font>
      <u/>
      <sz val="9"/>
      <color rgb="FF0000FF"/>
      <name val="微软雅黑"/>
      <family val="2"/>
      <charset val="134"/>
    </font>
    <font>
      <u/>
      <sz val="9"/>
      <color theme="10"/>
      <name val="微软雅黑"/>
      <family val="2"/>
      <charset val="134"/>
    </font>
    <font>
      <b/>
      <sz val="9"/>
      <color theme="0"/>
      <name val="微软雅黑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solid">
        <fgColor indexed="1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5"/>
      </patternFill>
    </fill>
    <fill>
      <patternFill patternType="solid">
        <fgColor indexed="5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8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 style="thin">
        <color indexed="14"/>
      </top>
      <bottom style="double">
        <color indexed="1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2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0" fontId="11" fillId="0" borderId="0"/>
    <xf numFmtId="0" fontId="29" fillId="0" borderId="0">
      <alignment vertical="center"/>
    </xf>
    <xf numFmtId="0" fontId="25" fillId="8" borderId="0" applyNumberFormat="0" applyFont="0" applyBorder="0" applyAlignment="0" applyProtection="0"/>
    <xf numFmtId="0" fontId="37" fillId="0" borderId="0"/>
    <xf numFmtId="40" fontId="38" fillId="9" borderId="0">
      <alignment horizontal="right"/>
    </xf>
    <xf numFmtId="0" fontId="39" fillId="9" borderId="0">
      <alignment horizontal="right"/>
    </xf>
    <xf numFmtId="0" fontId="25" fillId="10" borderId="0" applyNumberFormat="0" applyFont="0" applyBorder="0" applyAlignment="0" applyProtection="0"/>
    <xf numFmtId="9" fontId="10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0" fontId="12" fillId="0" borderId="0"/>
    <xf numFmtId="0" fontId="25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44" fillId="0" borderId="0"/>
    <xf numFmtId="9" fontId="4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3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0">
      <alignment vertical="center"/>
    </xf>
    <xf numFmtId="0" fontId="8" fillId="0" borderId="0">
      <alignment vertical="center"/>
    </xf>
    <xf numFmtId="0" fontId="4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8" fillId="16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6" fillId="0" borderId="10" applyNumberFormat="0" applyFill="0" applyAlignment="0" applyProtection="0">
      <alignment vertical="center"/>
    </xf>
    <xf numFmtId="0" fontId="77" fillId="27" borderId="11" applyNumberFormat="0" applyAlignment="0" applyProtection="0">
      <alignment vertical="center"/>
    </xf>
    <xf numFmtId="0" fontId="78" fillId="28" borderId="12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13" applyNumberFormat="0" applyFill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76" fillId="27" borderId="14" applyNumberFormat="0" applyAlignment="0" applyProtection="0">
      <alignment vertical="center"/>
    </xf>
    <xf numFmtId="0" fontId="83" fillId="26" borderId="11" applyNumberFormat="0" applyAlignment="0" applyProtection="0">
      <alignment vertical="center"/>
    </xf>
    <xf numFmtId="0" fontId="25" fillId="20" borderId="11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>
      <alignment vertical="center"/>
    </xf>
    <xf numFmtId="9" fontId="14" fillId="0" borderId="0" xfId="6" applyFont="1"/>
    <xf numFmtId="9" fontId="14" fillId="0" borderId="0" xfId="6" applyFont="1" applyFill="1"/>
    <xf numFmtId="0" fontId="16" fillId="3" borderId="1" xfId="5" applyFont="1" applyFill="1" applyBorder="1" applyAlignment="1">
      <alignment horizontal="center" vertical="center"/>
    </xf>
    <xf numFmtId="0" fontId="17" fillId="0" borderId="0" xfId="5" applyFont="1"/>
    <xf numFmtId="0" fontId="18" fillId="0" borderId="1" xfId="5" applyFont="1" applyFill="1" applyBorder="1" applyAlignment="1">
      <alignment wrapText="1"/>
    </xf>
    <xf numFmtId="9" fontId="16" fillId="0" borderId="1" xfId="6" applyFont="1" applyFill="1" applyBorder="1"/>
    <xf numFmtId="9" fontId="17" fillId="0" borderId="0" xfId="5" applyNumberFormat="1" applyFont="1"/>
    <xf numFmtId="0" fontId="18" fillId="0" borderId="1" xfId="8" applyFont="1" applyFill="1" applyBorder="1" applyAlignment="1">
      <alignment wrapText="1"/>
    </xf>
    <xf numFmtId="0" fontId="19" fillId="0" borderId="0" xfId="8" applyFont="1"/>
    <xf numFmtId="0" fontId="16" fillId="0" borderId="0" xfId="8" applyFont="1"/>
    <xf numFmtId="0" fontId="17" fillId="0" borderId="0" xfId="5" applyFont="1" applyFill="1" applyBorder="1"/>
    <xf numFmtId="9" fontId="16" fillId="0" borderId="0" xfId="7" applyFont="1" applyFill="1" applyBorder="1" applyAlignment="1"/>
    <xf numFmtId="9" fontId="16" fillId="0" borderId="0" xfId="6" applyFont="1" applyFill="1" applyBorder="1"/>
    <xf numFmtId="0" fontId="9" fillId="0" borderId="0" xfId="5" applyFont="1"/>
    <xf numFmtId="0" fontId="24" fillId="0" borderId="0" xfId="8" applyFont="1" applyAlignment="1">
      <alignment vertical="center"/>
    </xf>
    <xf numFmtId="176" fontId="16" fillId="3" borderId="1" xfId="5" applyNumberFormat="1" applyFont="1" applyFill="1" applyBorder="1" applyAlignment="1">
      <alignment horizontal="center" vertical="center"/>
    </xf>
    <xf numFmtId="0" fontId="27" fillId="0" borderId="0" xfId="5" applyFont="1"/>
    <xf numFmtId="0" fontId="10" fillId="0" borderId="0" xfId="8" applyFont="1" applyAlignment="1">
      <alignment vertical="center"/>
    </xf>
    <xf numFmtId="0" fontId="9" fillId="0" borderId="0" xfId="5" applyFont="1" applyFill="1"/>
    <xf numFmtId="0" fontId="16" fillId="0" borderId="1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vertical="center"/>
    </xf>
    <xf numFmtId="0" fontId="27" fillId="4" borderId="0" xfId="5" applyFont="1" applyFill="1"/>
    <xf numFmtId="9" fontId="14" fillId="4" borderId="0" xfId="6" applyFont="1" applyFill="1"/>
    <xf numFmtId="0" fontId="9" fillId="4" borderId="0" xfId="5" applyFont="1" applyFill="1"/>
    <xf numFmtId="9" fontId="16" fillId="4" borderId="0" xfId="6" applyFont="1" applyFill="1" applyBorder="1"/>
    <xf numFmtId="0" fontId="21" fillId="4" borderId="0" xfId="6" applyNumberFormat="1" applyFont="1" applyFill="1" applyAlignment="1">
      <alignment horizontal="center" wrapText="1"/>
    </xf>
    <xf numFmtId="0" fontId="22" fillId="4" borderId="0" xfId="6" applyNumberFormat="1" applyFont="1" applyFill="1" applyAlignment="1">
      <alignment horizontal="center" wrapText="1"/>
    </xf>
    <xf numFmtId="0" fontId="16" fillId="4" borderId="0" xfId="5" applyFont="1" applyFill="1" applyAlignment="1">
      <alignment horizontal="center" wrapText="1"/>
    </xf>
    <xf numFmtId="0" fontId="23" fillId="4" borderId="0" xfId="5" applyFont="1" applyFill="1" applyAlignment="1">
      <alignment horizontal="center" wrapText="1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9" fontId="32" fillId="0" borderId="0" xfId="0" applyNumberFormat="1" applyFont="1">
      <alignment vertical="center"/>
    </xf>
    <xf numFmtId="177" fontId="32" fillId="6" borderId="6" xfId="0" applyNumberFormat="1" applyFont="1" applyFill="1" applyBorder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3" fillId="5" borderId="0" xfId="0" applyNumberFormat="1" applyFont="1" applyFill="1" applyBorder="1">
      <alignment vertical="center"/>
    </xf>
    <xf numFmtId="0" fontId="33" fillId="5" borderId="0" xfId="0" applyNumberFormat="1" applyFont="1" applyFill="1" applyBorder="1" applyAlignment="1">
      <alignment horizontal="center" vertical="center"/>
    </xf>
    <xf numFmtId="0" fontId="34" fillId="5" borderId="0" xfId="0" applyNumberFormat="1" applyFont="1" applyFill="1" applyBorder="1">
      <alignment vertical="center"/>
    </xf>
    <xf numFmtId="0" fontId="34" fillId="5" borderId="0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2" fillId="0" borderId="1" xfId="0" applyFont="1" applyBorder="1">
      <alignment vertical="center"/>
    </xf>
    <xf numFmtId="9" fontId="32" fillId="0" borderId="0" xfId="1" applyFont="1">
      <alignment vertical="center"/>
    </xf>
    <xf numFmtId="0" fontId="32" fillId="0" borderId="0" xfId="0" applyFont="1" applyFill="1">
      <alignment vertical="center"/>
    </xf>
    <xf numFmtId="0" fontId="32" fillId="0" borderId="1" xfId="0" applyFont="1" applyFill="1" applyBorder="1">
      <alignment vertical="center"/>
    </xf>
    <xf numFmtId="0" fontId="32" fillId="0" borderId="0" xfId="0" applyFont="1" applyFill="1" applyBorder="1">
      <alignment vertical="center"/>
    </xf>
    <xf numFmtId="9" fontId="32" fillId="0" borderId="1" xfId="1" applyFont="1" applyFill="1" applyBorder="1">
      <alignment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>
      <alignment vertical="center"/>
    </xf>
    <xf numFmtId="9" fontId="33" fillId="0" borderId="1" xfId="0" applyNumberFormat="1" applyFont="1" applyFill="1" applyBorder="1">
      <alignment vertical="center"/>
    </xf>
    <xf numFmtId="0" fontId="29" fillId="0" borderId="0" xfId="11">
      <alignment vertical="center"/>
    </xf>
    <xf numFmtId="9" fontId="29" fillId="0" borderId="0" xfId="11" applyNumberFormat="1">
      <alignment vertical="center"/>
    </xf>
    <xf numFmtId="0" fontId="29" fillId="7" borderId="0" xfId="11" applyFill="1">
      <alignment vertical="center"/>
    </xf>
    <xf numFmtId="9" fontId="29" fillId="7" borderId="0" xfId="11" applyNumberFormat="1" applyFill="1">
      <alignment vertical="center"/>
    </xf>
    <xf numFmtId="178" fontId="29" fillId="0" borderId="0" xfId="11" applyNumberFormat="1">
      <alignment vertical="center"/>
    </xf>
    <xf numFmtId="0" fontId="29" fillId="0" borderId="0" xfId="11" applyAlignment="1">
      <alignment vertical="top"/>
    </xf>
    <xf numFmtId="0" fontId="45" fillId="0" borderId="0" xfId="21" applyFont="1">
      <alignment vertical="center"/>
    </xf>
    <xf numFmtId="0" fontId="45" fillId="0" borderId="0" xfId="27" applyFont="1">
      <alignment vertical="center"/>
    </xf>
    <xf numFmtId="0" fontId="6" fillId="0" borderId="0" xfId="38">
      <alignment vertical="center"/>
    </xf>
    <xf numFmtId="14" fontId="12" fillId="0" borderId="0" xfId="39" applyNumberFormat="1">
      <alignment vertical="center"/>
    </xf>
    <xf numFmtId="10" fontId="12" fillId="0" borderId="0" xfId="39" applyNumberFormat="1">
      <alignment vertical="center"/>
    </xf>
    <xf numFmtId="0" fontId="31" fillId="0" borderId="0" xfId="38" applyFont="1">
      <alignment vertical="center"/>
    </xf>
    <xf numFmtId="10" fontId="31" fillId="0" borderId="0" xfId="38" applyNumberFormat="1" applyFont="1">
      <alignment vertical="center"/>
    </xf>
    <xf numFmtId="0" fontId="6" fillId="0" borderId="0" xfId="38" applyAlignment="1">
      <alignment vertical="center"/>
    </xf>
    <xf numFmtId="0" fontId="49" fillId="15" borderId="1" xfId="0" applyNumberFormat="1" applyFont="1" applyFill="1" applyBorder="1" applyAlignment="1">
      <alignment horizontal="center" wrapText="1"/>
    </xf>
    <xf numFmtId="0" fontId="33" fillId="15" borderId="1" xfId="0" applyNumberFormat="1" applyFont="1" applyFill="1" applyBorder="1" applyAlignment="1">
      <alignment horizontal="center"/>
    </xf>
    <xf numFmtId="17" fontId="33" fillId="0" borderId="1" xfId="0" applyNumberFormat="1" applyFont="1" applyFill="1" applyBorder="1" applyAlignment="1">
      <alignment horizontal="center"/>
    </xf>
    <xf numFmtId="3" fontId="33" fillId="0" borderId="1" xfId="0" applyNumberFormat="1" applyFont="1" applyFill="1" applyBorder="1" applyAlignment="1"/>
    <xf numFmtId="0" fontId="34" fillId="0" borderId="0" xfId="0" applyFont="1" applyFill="1" applyAlignment="1"/>
    <xf numFmtId="0" fontId="34" fillId="15" borderId="1" xfId="0" applyNumberFormat="1" applyFont="1" applyFill="1" applyBorder="1" applyAlignment="1">
      <alignment horizontal="center"/>
    </xf>
    <xf numFmtId="9" fontId="50" fillId="0" borderId="1" xfId="0" applyNumberFormat="1" applyFont="1" applyFill="1" applyBorder="1" applyAlignment="1">
      <alignment horizontal="center"/>
    </xf>
    <xf numFmtId="3" fontId="34" fillId="0" borderId="1" xfId="0" applyNumberFormat="1" applyFont="1" applyFill="1" applyBorder="1" applyAlignment="1"/>
    <xf numFmtId="0" fontId="50" fillId="0" borderId="1" xfId="0" applyFont="1" applyFill="1" applyBorder="1" applyAlignment="1">
      <alignment horizontal="center"/>
    </xf>
    <xf numFmtId="9" fontId="50" fillId="0" borderId="2" xfId="0" applyNumberFormat="1" applyFont="1" applyFill="1" applyBorder="1" applyAlignment="1">
      <alignment horizontal="center"/>
    </xf>
    <xf numFmtId="3" fontId="34" fillId="0" borderId="0" xfId="0" applyNumberFormat="1" applyFont="1">
      <alignment vertical="center"/>
    </xf>
    <xf numFmtId="0" fontId="34" fillId="0" borderId="1" xfId="0" applyFont="1" applyBorder="1">
      <alignment vertical="center"/>
    </xf>
    <xf numFmtId="0" fontId="25" fillId="0" borderId="0" xfId="21" applyFont="1">
      <alignment vertical="center"/>
    </xf>
    <xf numFmtId="180" fontId="25" fillId="13" borderId="0" xfId="30" applyNumberFormat="1" applyFont="1" applyFill="1" applyProtection="1">
      <protection locked="0"/>
    </xf>
    <xf numFmtId="9" fontId="25" fillId="14" borderId="0" xfId="30" applyNumberFormat="1" applyFont="1" applyFill="1" applyProtection="1">
      <protection locked="0"/>
    </xf>
    <xf numFmtId="0" fontId="25" fillId="0" borderId="0" xfId="30" applyFont="1" applyFill="1"/>
    <xf numFmtId="0" fontId="25" fillId="14" borderId="0" xfId="30" applyFont="1" applyFill="1" applyProtection="1">
      <protection locked="0"/>
    </xf>
    <xf numFmtId="0" fontId="28" fillId="0" borderId="0" xfId="27" applyFont="1" applyAlignment="1">
      <alignment horizontal="left" vertical="center"/>
    </xf>
    <xf numFmtId="0" fontId="28" fillId="0" borderId="0" xfId="27" applyFont="1">
      <alignment vertical="center"/>
    </xf>
    <xf numFmtId="9" fontId="28" fillId="0" borderId="0" xfId="37" applyFont="1">
      <alignment vertical="center"/>
    </xf>
    <xf numFmtId="180" fontId="51" fillId="0" borderId="0" xfId="30" applyNumberFormat="1" applyFont="1" applyFill="1"/>
    <xf numFmtId="180" fontId="28" fillId="0" borderId="0" xfId="0" applyNumberFormat="1" applyFont="1">
      <alignment vertical="center"/>
    </xf>
    <xf numFmtId="9" fontId="28" fillId="0" borderId="0" xfId="0" applyNumberFormat="1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1" fillId="0" borderId="0" xfId="0" applyFont="1">
      <alignment vertical="center"/>
    </xf>
    <xf numFmtId="0" fontId="3" fillId="0" borderId="0" xfId="0" applyFont="1">
      <alignment vertical="center"/>
    </xf>
    <xf numFmtId="0" fontId="45" fillId="0" borderId="0" xfId="0" applyFont="1">
      <alignment vertical="center"/>
    </xf>
    <xf numFmtId="0" fontId="51" fillId="0" borderId="0" xfId="0" applyFont="1">
      <alignment vertical="center"/>
    </xf>
    <xf numFmtId="0" fontId="34" fillId="0" borderId="0" xfId="0" applyNumberFormat="1" applyFont="1">
      <alignment vertical="center"/>
    </xf>
    <xf numFmtId="0" fontId="33" fillId="0" borderId="0" xfId="0" applyNumberFormat="1" applyFont="1">
      <alignment vertical="center"/>
    </xf>
    <xf numFmtId="9" fontId="33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4" fillId="0" borderId="0" xfId="0" applyFont="1">
      <alignment vertical="center"/>
    </xf>
    <xf numFmtId="0" fontId="63" fillId="0" borderId="0" xfId="0" applyFont="1">
      <alignment vertical="center"/>
    </xf>
    <xf numFmtId="181" fontId="2" fillId="0" borderId="0" xfId="0" applyNumberFormat="1" applyFont="1">
      <alignment vertical="center"/>
    </xf>
    <xf numFmtId="0" fontId="65" fillId="0" borderId="0" xfId="0" applyFont="1">
      <alignment vertical="center"/>
    </xf>
    <xf numFmtId="0" fontId="66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182" fontId="64" fillId="0" borderId="0" xfId="0" applyNumberFormat="1" applyFont="1" applyAlignment="1">
      <alignment horizontal="center" vertical="center"/>
    </xf>
    <xf numFmtId="0" fontId="67" fillId="0" borderId="0" xfId="21" applyFont="1">
      <alignment vertical="center"/>
    </xf>
    <xf numFmtId="0" fontId="63" fillId="0" borderId="0" xfId="0" quotePrefix="1" applyFont="1">
      <alignment vertical="center"/>
    </xf>
    <xf numFmtId="0" fontId="25" fillId="0" borderId="0" xfId="21">
      <alignment vertical="center"/>
    </xf>
    <xf numFmtId="0" fontId="84" fillId="0" borderId="0" xfId="923" quotePrefix="1" applyAlignment="1" applyProtection="1">
      <alignment vertical="center"/>
    </xf>
    <xf numFmtId="9" fontId="84" fillId="0" borderId="0" xfId="923" quotePrefix="1" applyNumberFormat="1" applyAlignment="1" applyProtection="1"/>
    <xf numFmtId="0" fontId="84" fillId="0" borderId="0" xfId="923" quotePrefix="1" applyFill="1" applyAlignment="1" applyProtection="1">
      <alignment vertical="center"/>
    </xf>
    <xf numFmtId="0" fontId="84" fillId="0" borderId="0" xfId="923" quotePrefix="1" applyNumberFormat="1" applyAlignment="1" applyProtection="1">
      <alignment vertical="center"/>
    </xf>
    <xf numFmtId="0" fontId="84" fillId="0" borderId="0" xfId="923" quotePrefix="1" applyAlignment="1" applyProtection="1">
      <alignment horizontal="center" vertical="center"/>
    </xf>
    <xf numFmtId="0" fontId="86" fillId="0" borderId="0" xfId="923" quotePrefix="1" applyFont="1" applyAlignment="1" applyProtection="1">
      <alignment vertical="center"/>
    </xf>
    <xf numFmtId="0" fontId="36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85" fillId="0" borderId="1" xfId="36" quotePrefix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11" applyFont="1" applyBorder="1" applyAlignment="1">
      <alignment horizontal="center" vertical="center" wrapText="1"/>
    </xf>
    <xf numFmtId="0" fontId="33" fillId="0" borderId="1" xfId="21" applyFont="1" applyBorder="1" applyAlignment="1">
      <alignment horizontal="center" vertical="center" wrapText="1"/>
    </xf>
    <xf numFmtId="0" fontId="32" fillId="0" borderId="1" xfId="38" applyFont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9" fontId="14" fillId="4" borderId="3" xfId="6" applyFont="1" applyFill="1" applyBorder="1" applyAlignment="1">
      <alignment horizontal="center"/>
    </xf>
    <xf numFmtId="9" fontId="14" fillId="4" borderId="4" xfId="6" applyFont="1" applyFill="1" applyBorder="1" applyAlignment="1">
      <alignment horizontal="center"/>
    </xf>
    <xf numFmtId="9" fontId="14" fillId="4" borderId="5" xfId="6" applyFont="1" applyFill="1" applyBorder="1" applyAlignment="1">
      <alignment horizontal="center"/>
    </xf>
    <xf numFmtId="9" fontId="20" fillId="4" borderId="0" xfId="6" applyFont="1" applyFill="1" applyAlignment="1">
      <alignment horizontal="left" vertical="top" wrapText="1"/>
    </xf>
    <xf numFmtId="0" fontId="36" fillId="4" borderId="0" xfId="0" applyFont="1" applyFill="1" applyAlignment="1">
      <alignment horizontal="left" vertical="top" wrapText="1"/>
    </xf>
    <xf numFmtId="0" fontId="36" fillId="4" borderId="0" xfId="0" applyFont="1" applyFill="1" applyAlignment="1">
      <alignment horizontal="left" vertical="top"/>
    </xf>
  </cellXfs>
  <cellStyles count="924">
    <cellStyle name="_BA-SZ CCFA联系表20071001" xfId="2"/>
    <cellStyle name="_BA-SZ CCFA联系表20080101" xfId="3"/>
    <cellStyle name="20% - 强调文字颜色 1 2" xfId="882"/>
    <cellStyle name="20% - 强调文字颜色 2 2" xfId="883"/>
    <cellStyle name="20% - 强调文字颜色 3 2" xfId="884"/>
    <cellStyle name="20% - 强调文字颜色 4 2" xfId="885"/>
    <cellStyle name="20% - 强调文字颜色 5 2" xfId="886"/>
    <cellStyle name="20% - 强调文字颜色 6 2" xfId="887"/>
    <cellStyle name="40% - 强调文字颜色 1 2" xfId="888"/>
    <cellStyle name="40% - 强调文字颜色 2 2" xfId="889"/>
    <cellStyle name="40% - 强调文字颜色 3 2" xfId="890"/>
    <cellStyle name="40% - 强调文字颜色 4 2" xfId="891"/>
    <cellStyle name="40% - 强调文字颜色 5 2" xfId="892"/>
    <cellStyle name="40% - 强调文字颜色 6 2" xfId="893"/>
    <cellStyle name="60% - 强调文字颜色 1 2" xfId="894"/>
    <cellStyle name="60% - 强调文字颜色 2 2" xfId="895"/>
    <cellStyle name="60% - 强调文字颜色 3 2" xfId="896"/>
    <cellStyle name="60% - 强调文字颜色 4 2" xfId="897"/>
    <cellStyle name="60% - 强调文字颜色 5 2" xfId="898"/>
    <cellStyle name="60% - 强调文字颜色 6 2" xfId="899"/>
    <cellStyle name="GreyOrWhite" xfId="12"/>
    <cellStyle name="Norm੎੎" xfId="4"/>
    <cellStyle name="Normal 3" xfId="5"/>
    <cellStyle name="Normal_ind vs grp 0619" xfId="13"/>
    <cellStyle name="Output Amounts" xfId="14"/>
    <cellStyle name="Output Column Headings" xfId="15"/>
    <cellStyle name="Percent 10" xfId="6"/>
    <cellStyle name="Yellow" xfId="16"/>
    <cellStyle name="百分比" xfId="1" builtinId="5"/>
    <cellStyle name="百分比 10" xfId="40"/>
    <cellStyle name="百分比 11" xfId="41"/>
    <cellStyle name="百分比 12" xfId="42"/>
    <cellStyle name="百分比 13" xfId="43"/>
    <cellStyle name="百分比 14" xfId="44"/>
    <cellStyle name="百分比 15" xfId="45"/>
    <cellStyle name="百分比 16" xfId="46"/>
    <cellStyle name="百分比 17" xfId="47"/>
    <cellStyle name="百分比 2" xfId="7"/>
    <cellStyle name="百分比 2 10" xfId="48"/>
    <cellStyle name="百分比 2 10 2" xfId="49"/>
    <cellStyle name="百分比 2 10 3" xfId="50"/>
    <cellStyle name="百分比 2 11" xfId="51"/>
    <cellStyle name="百分比 2 2" xfId="37"/>
    <cellStyle name="百分比 2 2 2" xfId="52"/>
    <cellStyle name="百分比 2 2 2 2" xfId="53"/>
    <cellStyle name="百分比 2 2 2 2 2" xfId="54"/>
    <cellStyle name="百分比 2 2 2 2 2 2" xfId="55"/>
    <cellStyle name="百分比 2 2 2 2 2 2 2" xfId="56"/>
    <cellStyle name="百分比 2 2 2 2 2 2 2 2" xfId="57"/>
    <cellStyle name="百分比 2 2 2 2 2 2 2 2 2" xfId="58"/>
    <cellStyle name="百分比 2 2 2 2 2 2 2 2 2 2" xfId="59"/>
    <cellStyle name="百分比 2 2 2 2 2 2 2 2 2 2 2" xfId="60"/>
    <cellStyle name="百分比 2 2 2 2 2 2 2 2 2 2 3" xfId="61"/>
    <cellStyle name="百分比 2 2 2 2 2 2 2 2 2 3" xfId="62"/>
    <cellStyle name="百分比 2 2 2 2 2 2 2 2 2 4" xfId="63"/>
    <cellStyle name="百分比 2 2 2 2 2 2 2 2 3" xfId="64"/>
    <cellStyle name="百分比 2 2 2 2 2 2 2 2 3 2" xfId="65"/>
    <cellStyle name="百分比 2 2 2 2 2 2 2 2 3 3" xfId="66"/>
    <cellStyle name="百分比 2 2 2 2 2 2 2 2 4" xfId="67"/>
    <cellStyle name="百分比 2 2 2 2 2 2 2 3" xfId="68"/>
    <cellStyle name="百分比 2 2 2 2 2 2 2 3 2" xfId="69"/>
    <cellStyle name="百分比 2 2 2 2 2 2 2 3 3" xfId="70"/>
    <cellStyle name="百分比 2 2 2 2 2 2 2 4" xfId="71"/>
    <cellStyle name="百分比 2 2 2 2 2 2 2 4 2" xfId="72"/>
    <cellStyle name="百分比 2 2 2 2 2 2 2 4 3" xfId="73"/>
    <cellStyle name="百分比 2 2 2 2 2 2 2 5" xfId="74"/>
    <cellStyle name="百分比 2 2 2 2 2 2 3" xfId="75"/>
    <cellStyle name="百分比 2 2 2 2 2 2 3 2" xfId="76"/>
    <cellStyle name="百分比 2 2 2 2 2 2 3 3" xfId="77"/>
    <cellStyle name="百分比 2 2 2 2 2 2 3 4" xfId="78"/>
    <cellStyle name="百分比 2 2 2 2 2 2 4" xfId="79"/>
    <cellStyle name="百分比 2 2 2 2 2 2 4 2" xfId="80"/>
    <cellStyle name="百分比 2 2 2 2 2 2 4 3" xfId="81"/>
    <cellStyle name="百分比 2 2 2 2 2 2 5" xfId="82"/>
    <cellStyle name="百分比 2 2 2 2 2 3" xfId="83"/>
    <cellStyle name="百分比 2 2 2 2 2 3 2" xfId="84"/>
    <cellStyle name="百分比 2 2 2 2 2 3 2 2" xfId="85"/>
    <cellStyle name="百分比 2 2 2 2 2 3 2 3" xfId="86"/>
    <cellStyle name="百分比 2 2 2 2 2 4" xfId="87"/>
    <cellStyle name="百分比 2 2 2 2 2 4 2" xfId="88"/>
    <cellStyle name="百分比 2 2 2 2 2 4 3" xfId="89"/>
    <cellStyle name="百分比 2 2 2 2 2 5" xfId="90"/>
    <cellStyle name="百分比 2 2 2 2 3" xfId="91"/>
    <cellStyle name="百分比 2 2 2 2 3 2" xfId="92"/>
    <cellStyle name="百分比 2 2 2 2 3 3" xfId="93"/>
    <cellStyle name="百分比 2 2 2 2 4" xfId="94"/>
    <cellStyle name="百分比 2 2 2 2 4 2" xfId="95"/>
    <cellStyle name="百分比 2 2 2 2 4 3" xfId="96"/>
    <cellStyle name="百分比 2 2 2 2 4 4" xfId="97"/>
    <cellStyle name="百分比 2 2 2 2 5" xfId="98"/>
    <cellStyle name="百分比 2 2 2 2 5 2" xfId="99"/>
    <cellStyle name="百分比 2 2 2 2 5 3" xfId="100"/>
    <cellStyle name="百分比 2 2 2 2 6" xfId="101"/>
    <cellStyle name="百分比 2 2 2 3" xfId="102"/>
    <cellStyle name="百分比 2 2 2 3 2" xfId="103"/>
    <cellStyle name="百分比 2 2 2 3 3" xfId="104"/>
    <cellStyle name="百分比 2 2 2 4" xfId="105"/>
    <cellStyle name="百分比 2 2 2 5" xfId="106"/>
    <cellStyle name="百分比 2 2 2 5 2" xfId="107"/>
    <cellStyle name="百分比 2 2 2 5 2 2" xfId="108"/>
    <cellStyle name="百分比 2 2 2 5 2 3" xfId="109"/>
    <cellStyle name="百分比 2 2 2 6" xfId="110"/>
    <cellStyle name="百分比 2 2 2 6 2" xfId="111"/>
    <cellStyle name="百分比 2 2 2 6 3" xfId="112"/>
    <cellStyle name="百分比 2 2 2 7" xfId="113"/>
    <cellStyle name="百分比 2 2 3" xfId="114"/>
    <cellStyle name="百分比 2 2 3 2" xfId="115"/>
    <cellStyle name="百分比 2 2 3 3" xfId="116"/>
    <cellStyle name="百分比 2 2 4" xfId="117"/>
    <cellStyle name="百分比 2 2 4 2" xfId="118"/>
    <cellStyle name="百分比 2 2 4 3" xfId="119"/>
    <cellStyle name="百分比 2 2 5" xfId="120"/>
    <cellStyle name="百分比 2 2 5 2" xfId="121"/>
    <cellStyle name="百分比 2 2 5 3" xfId="122"/>
    <cellStyle name="百分比 2 2 5 4" xfId="123"/>
    <cellStyle name="百分比 2 2 6" xfId="124"/>
    <cellStyle name="百分比 2 2 6 2" xfId="125"/>
    <cellStyle name="百分比 2 2 6 3" xfId="126"/>
    <cellStyle name="百分比 2 2 7" xfId="127"/>
    <cellStyle name="百分比 2 2 7 2" xfId="128"/>
    <cellStyle name="百分比 2 2 7 3" xfId="129"/>
    <cellStyle name="百分比 2 2 7 4" xfId="130"/>
    <cellStyle name="百分比 2 2 8" xfId="131"/>
    <cellStyle name="百分比 2 2 8 2" xfId="132"/>
    <cellStyle name="百分比 2 2 8 3" xfId="133"/>
    <cellStyle name="百分比 2 2 9" xfId="134"/>
    <cellStyle name="百分比 2 3" xfId="135"/>
    <cellStyle name="百分比 2 3 2" xfId="136"/>
    <cellStyle name="百分比 2 3 3" xfId="137"/>
    <cellStyle name="百分比 2 3 4" xfId="138"/>
    <cellStyle name="百分比 2 4" xfId="139"/>
    <cellStyle name="百分比 2 5" xfId="140"/>
    <cellStyle name="百分比 2 6" xfId="141"/>
    <cellStyle name="百分比 2 6 2" xfId="142"/>
    <cellStyle name="百分比 2 6 3" xfId="143"/>
    <cellStyle name="百分比 2 7" xfId="144"/>
    <cellStyle name="百分比 2 8" xfId="145"/>
    <cellStyle name="百分比 2 9" xfId="146"/>
    <cellStyle name="百分比 3" xfId="17"/>
    <cellStyle name="百分比 3 2" xfId="147"/>
    <cellStyle name="百分比 3 2 2" xfId="148"/>
    <cellStyle name="百分比 3 2 3" xfId="149"/>
    <cellStyle name="百分比 3 3" xfId="150"/>
    <cellStyle name="百分比 3 3 2" xfId="151"/>
    <cellStyle name="百分比 3 3 3" xfId="152"/>
    <cellStyle name="百分比 3 4" xfId="153"/>
    <cellStyle name="百分比 3 4 2" xfId="154"/>
    <cellStyle name="百分比 3 4 3" xfId="155"/>
    <cellStyle name="百分比 3 5" xfId="156"/>
    <cellStyle name="百分比 3 6" xfId="157"/>
    <cellStyle name="百分比 4" xfId="18"/>
    <cellStyle name="百分比 4 2" xfId="158"/>
    <cellStyle name="百分比 4 2 2" xfId="159"/>
    <cellStyle name="百分比 4 2 3" xfId="160"/>
    <cellStyle name="百分比 4 3" xfId="161"/>
    <cellStyle name="百分比 4 3 2" xfId="162"/>
    <cellStyle name="百分比 4 3 3" xfId="163"/>
    <cellStyle name="百分比 4 4" xfId="164"/>
    <cellStyle name="百分比 4 5" xfId="165"/>
    <cellStyle name="百分比 4 6" xfId="166"/>
    <cellStyle name="百分比 4 7" xfId="167"/>
    <cellStyle name="百分比 4 8" xfId="168"/>
    <cellStyle name="百分比 4 9" xfId="169"/>
    <cellStyle name="百分比 5" xfId="170"/>
    <cellStyle name="百分比 5 2" xfId="171"/>
    <cellStyle name="百分比 5 2 2" xfId="172"/>
    <cellStyle name="百分比 5 2 3" xfId="173"/>
    <cellStyle name="百分比 5 3" xfId="174"/>
    <cellStyle name="百分比 5 3 2" xfId="175"/>
    <cellStyle name="百分比 5 3 3" xfId="176"/>
    <cellStyle name="百分比 5 4" xfId="177"/>
    <cellStyle name="百分比 5 5" xfId="178"/>
    <cellStyle name="百分比 5 6" xfId="179"/>
    <cellStyle name="百分比 5 7" xfId="180"/>
    <cellStyle name="百分比 5 8" xfId="181"/>
    <cellStyle name="百分比 5 9" xfId="182"/>
    <cellStyle name="百分比 6" xfId="183"/>
    <cellStyle name="百分比 6 2" xfId="184"/>
    <cellStyle name="百分比 6 2 2" xfId="185"/>
    <cellStyle name="百分比 6 2 3" xfId="186"/>
    <cellStyle name="百分比 6 3" xfId="187"/>
    <cellStyle name="百分比 6 3 2" xfId="188"/>
    <cellStyle name="百分比 6 3 3" xfId="189"/>
    <cellStyle name="百分比 6 4" xfId="190"/>
    <cellStyle name="百分比 6 5" xfId="191"/>
    <cellStyle name="百分比 7" xfId="192"/>
    <cellStyle name="百分比 7 2" xfId="193"/>
    <cellStyle name="百分比 7 2 2" xfId="194"/>
    <cellStyle name="百分比 7 2 3" xfId="195"/>
    <cellStyle name="百分比 7 3" xfId="196"/>
    <cellStyle name="百分比 7 3 2" xfId="197"/>
    <cellStyle name="百分比 7 3 3" xfId="198"/>
    <cellStyle name="百分比 7 4" xfId="199"/>
    <cellStyle name="百分比 7 5" xfId="200"/>
    <cellStyle name="百分比 7 6" xfId="201"/>
    <cellStyle name="百分比 7 7" xfId="202"/>
    <cellStyle name="百分比 7 8" xfId="203"/>
    <cellStyle name="百分比 7 9" xfId="204"/>
    <cellStyle name="百分比 8" xfId="205"/>
    <cellStyle name="百分比 9" xfId="206"/>
    <cellStyle name="标题 1 2" xfId="900"/>
    <cellStyle name="标题 2 2" xfId="901"/>
    <cellStyle name="标题 3 2" xfId="902"/>
    <cellStyle name="标题 4 2" xfId="903"/>
    <cellStyle name="标题 5" xfId="904"/>
    <cellStyle name="差 2" xfId="905"/>
    <cellStyle name="差_1.中国数据地图 新版本" xfId="19"/>
    <cellStyle name="常规" xfId="0" builtinId="0"/>
    <cellStyle name="常规 10" xfId="38"/>
    <cellStyle name="常规 10 2" xfId="207"/>
    <cellStyle name="常规 10 2 2" xfId="208"/>
    <cellStyle name="常规 10 2 3" xfId="209"/>
    <cellStyle name="常规 10 2 4" xfId="210"/>
    <cellStyle name="常规 10 2 5" xfId="211"/>
    <cellStyle name="常规 10 2 6" xfId="212"/>
    <cellStyle name="常规 10 2 7" xfId="213"/>
    <cellStyle name="常规 10 3" xfId="214"/>
    <cellStyle name="常规 10 3 2" xfId="215"/>
    <cellStyle name="常规 10 3 3" xfId="216"/>
    <cellStyle name="常规 10 3 4" xfId="217"/>
    <cellStyle name="常规 10 3 5" xfId="218"/>
    <cellStyle name="常规 10 3 6" xfId="219"/>
    <cellStyle name="常规 10 4" xfId="220"/>
    <cellStyle name="常规 10 4 2" xfId="221"/>
    <cellStyle name="常规 10 4 3" xfId="222"/>
    <cellStyle name="常规 10 4 4" xfId="223"/>
    <cellStyle name="常规 10 4 5" xfId="224"/>
    <cellStyle name="常规 10 4 6" xfId="225"/>
    <cellStyle name="常规 10 5" xfId="226"/>
    <cellStyle name="常规 10 5 2" xfId="227"/>
    <cellStyle name="常规 10 5 3" xfId="228"/>
    <cellStyle name="常规 10 5 4" xfId="229"/>
    <cellStyle name="常规 10 5 5" xfId="230"/>
    <cellStyle name="常规 10 6" xfId="231"/>
    <cellStyle name="常规 10 6 2" xfId="232"/>
    <cellStyle name="常规 10 6 3" xfId="233"/>
    <cellStyle name="常规 10 7" xfId="234"/>
    <cellStyle name="常规 10 8" xfId="235"/>
    <cellStyle name="常规 11" xfId="236"/>
    <cellStyle name="常规 11 2" xfId="237"/>
    <cellStyle name="常规 11 2 2" xfId="238"/>
    <cellStyle name="常规 11 2 2 2" xfId="239"/>
    <cellStyle name="常规 11 2 2 2 2" xfId="240"/>
    <cellStyle name="常规 11 2 2 2 2 2" xfId="241"/>
    <cellStyle name="常规 11 2 2 2 2 3" xfId="242"/>
    <cellStyle name="常规 11 2 2 2 3" xfId="243"/>
    <cellStyle name="常规 11 2 2 2 4" xfId="244"/>
    <cellStyle name="常规 11 2 2 3" xfId="245"/>
    <cellStyle name="常规 11 2 2 3 2" xfId="246"/>
    <cellStyle name="常规 11 2 2 3 3" xfId="247"/>
    <cellStyle name="常规 11 2 2 4" xfId="248"/>
    <cellStyle name="常规 11 2 2 5" xfId="249"/>
    <cellStyle name="常规 11 2 3" xfId="250"/>
    <cellStyle name="常规 11 2 3 2" xfId="251"/>
    <cellStyle name="常规 11 2 3 2 2" xfId="252"/>
    <cellStyle name="常规 11 2 3 2 3" xfId="253"/>
    <cellStyle name="常规 11 2 3 3" xfId="254"/>
    <cellStyle name="常规 11 2 3 4" xfId="255"/>
    <cellStyle name="常规 11 2 4" xfId="256"/>
    <cellStyle name="常规 11 2 4 2" xfId="257"/>
    <cellStyle name="常规 11 2 4 3" xfId="258"/>
    <cellStyle name="常规 11 2 5" xfId="259"/>
    <cellStyle name="常规 11 2 6" xfId="260"/>
    <cellStyle name="常规 11 3" xfId="261"/>
    <cellStyle name="常规 11 3 2" xfId="262"/>
    <cellStyle name="常规 11 3 2 2" xfId="263"/>
    <cellStyle name="常规 11 3 2 2 2" xfId="264"/>
    <cellStyle name="常规 11 3 2 2 2 2" xfId="265"/>
    <cellStyle name="常规 11 3 2 2 2 3" xfId="266"/>
    <cellStyle name="常规 11 3 2 2 3" xfId="267"/>
    <cellStyle name="常规 11 3 2 2 4" xfId="268"/>
    <cellStyle name="常规 11 3 2 3" xfId="269"/>
    <cellStyle name="常规 11 3 2 3 2" xfId="270"/>
    <cellStyle name="常规 11 3 2 3 3" xfId="271"/>
    <cellStyle name="常规 11 3 2 4" xfId="272"/>
    <cellStyle name="常规 11 3 2 5" xfId="273"/>
    <cellStyle name="常规 11 3 3" xfId="274"/>
    <cellStyle name="常规 11 3 3 2" xfId="275"/>
    <cellStyle name="常规 11 3 3 2 2" xfId="276"/>
    <cellStyle name="常规 11 3 3 2 3" xfId="277"/>
    <cellStyle name="常规 11 3 3 3" xfId="278"/>
    <cellStyle name="常规 11 3 3 4" xfId="279"/>
    <cellStyle name="常规 11 3 4" xfId="280"/>
    <cellStyle name="常规 11 3 4 2" xfId="281"/>
    <cellStyle name="常规 11 3 4 3" xfId="282"/>
    <cellStyle name="常规 11 3 5" xfId="283"/>
    <cellStyle name="常规 11 3 6" xfId="284"/>
    <cellStyle name="常规 11 4" xfId="285"/>
    <cellStyle name="常规 11 4 2" xfId="286"/>
    <cellStyle name="常规 11 4 2 2" xfId="287"/>
    <cellStyle name="常规 11 4 2 2 2" xfId="288"/>
    <cellStyle name="常规 11 4 2 2 2 2" xfId="289"/>
    <cellStyle name="常规 11 4 2 2 2 3" xfId="290"/>
    <cellStyle name="常规 11 4 2 2 3" xfId="291"/>
    <cellStyle name="常规 11 4 2 2 4" xfId="292"/>
    <cellStyle name="常规 11 4 2 3" xfId="293"/>
    <cellStyle name="常规 11 4 2 3 2" xfId="294"/>
    <cellStyle name="常规 11 4 2 3 3" xfId="295"/>
    <cellStyle name="常规 11 4 2 4" xfId="296"/>
    <cellStyle name="常规 11 4 2 5" xfId="297"/>
    <cellStyle name="常规 11 4 3" xfId="298"/>
    <cellStyle name="常规 11 4 3 2" xfId="299"/>
    <cellStyle name="常规 11 4 3 2 2" xfId="300"/>
    <cellStyle name="常规 11 4 3 2 3" xfId="301"/>
    <cellStyle name="常规 11 4 3 3" xfId="302"/>
    <cellStyle name="常规 11 4 3 4" xfId="303"/>
    <cellStyle name="常规 11 4 4" xfId="304"/>
    <cellStyle name="常规 11 4 4 2" xfId="305"/>
    <cellStyle name="常规 11 4 4 3" xfId="306"/>
    <cellStyle name="常规 11 4 5" xfId="307"/>
    <cellStyle name="常规 11 4 6" xfId="308"/>
    <cellStyle name="常规 11 5" xfId="309"/>
    <cellStyle name="常规 11 5 2" xfId="310"/>
    <cellStyle name="常规 11 5 2 2" xfId="311"/>
    <cellStyle name="常规 11 5 2 2 2" xfId="312"/>
    <cellStyle name="常规 11 5 2 2 3" xfId="313"/>
    <cellStyle name="常规 11 5 2 3" xfId="314"/>
    <cellStyle name="常规 11 5 2 4" xfId="315"/>
    <cellStyle name="常规 11 5 3" xfId="316"/>
    <cellStyle name="常规 11 5 3 2" xfId="317"/>
    <cellStyle name="常规 11 5 3 3" xfId="318"/>
    <cellStyle name="常规 11 5 4" xfId="319"/>
    <cellStyle name="常规 11 5 5" xfId="320"/>
    <cellStyle name="常规 11 6" xfId="321"/>
    <cellStyle name="常规 11 6 2" xfId="322"/>
    <cellStyle name="常规 11 6 2 2" xfId="323"/>
    <cellStyle name="常规 11 6 2 3" xfId="324"/>
    <cellStyle name="常规 11 6 3" xfId="325"/>
    <cellStyle name="常规 11 6 4" xfId="326"/>
    <cellStyle name="常规 11 7" xfId="327"/>
    <cellStyle name="常规 11 7 2" xfId="328"/>
    <cellStyle name="常规 11 7 3" xfId="329"/>
    <cellStyle name="常规 11 8" xfId="330"/>
    <cellStyle name="常规 11 9" xfId="331"/>
    <cellStyle name="常规 12" xfId="332"/>
    <cellStyle name="常规 12 2" xfId="333"/>
    <cellStyle name="常规 12 3" xfId="334"/>
    <cellStyle name="常规 12 3 2" xfId="335"/>
    <cellStyle name="常规 12 3 3" xfId="336"/>
    <cellStyle name="常规 12 4" xfId="337"/>
    <cellStyle name="常规 12 5" xfId="338"/>
    <cellStyle name="常规 13" xfId="339"/>
    <cellStyle name="常规 13 2" xfId="340"/>
    <cellStyle name="常规 13 3" xfId="341"/>
    <cellStyle name="常规 13 4" xfId="342"/>
    <cellStyle name="常规 14" xfId="343"/>
    <cellStyle name="常规 15" xfId="344"/>
    <cellStyle name="常规 16" xfId="39"/>
    <cellStyle name="常规 16 2" xfId="345"/>
    <cellStyle name="常规 16 3" xfId="346"/>
    <cellStyle name="常规 17" xfId="347"/>
    <cellStyle name="常规 2" xfId="8"/>
    <cellStyle name="常规 2 10" xfId="348"/>
    <cellStyle name="常规 2 10 2" xfId="349"/>
    <cellStyle name="常规 2 10 3" xfId="350"/>
    <cellStyle name="常规 2 10 4" xfId="351"/>
    <cellStyle name="常规 2 10 5" xfId="352"/>
    <cellStyle name="常规 2 11" xfId="353"/>
    <cellStyle name="常规 2 12" xfId="354"/>
    <cellStyle name="常规 2 13" xfId="355"/>
    <cellStyle name="常规 2 14" xfId="356"/>
    <cellStyle name="常规 2 15" xfId="357"/>
    <cellStyle name="常规 2 16" xfId="358"/>
    <cellStyle name="常规 2 16 2" xfId="359"/>
    <cellStyle name="常规 2 16 2 2" xfId="360"/>
    <cellStyle name="常规 2 16 2 3" xfId="361"/>
    <cellStyle name="常规 2 17" xfId="362"/>
    <cellStyle name="常规 2 2" xfId="11"/>
    <cellStyle name="常规 2 2 10" xfId="363"/>
    <cellStyle name="常规 2 2 10 2" xfId="364"/>
    <cellStyle name="常规 2 2 10 3" xfId="365"/>
    <cellStyle name="常规 2 2 11" xfId="366"/>
    <cellStyle name="常规 2 2 11 2" xfId="367"/>
    <cellStyle name="常规 2 2 11 3" xfId="368"/>
    <cellStyle name="常规 2 2 12" xfId="369"/>
    <cellStyle name="常规 2 2 12 2" xfId="370"/>
    <cellStyle name="常规 2 2 12 3" xfId="371"/>
    <cellStyle name="常规 2 2 13" xfId="372"/>
    <cellStyle name="常规 2 2 13 2" xfId="373"/>
    <cellStyle name="常规 2 2 13 3" xfId="374"/>
    <cellStyle name="常规 2 2 14" xfId="375"/>
    <cellStyle name="常规 2 2 15" xfId="376"/>
    <cellStyle name="常规 2 2 16" xfId="377"/>
    <cellStyle name="常规 2 2 17" xfId="378"/>
    <cellStyle name="常规 2 2 17 2" xfId="379"/>
    <cellStyle name="常规 2 2 17 3" xfId="380"/>
    <cellStyle name="常规 2 2 18" xfId="381"/>
    <cellStyle name="常规 2 2 2" xfId="382"/>
    <cellStyle name="常规 2 2 2 10" xfId="383"/>
    <cellStyle name="常规 2 2 2 2" xfId="384"/>
    <cellStyle name="常规 2 2 2 2 2" xfId="385"/>
    <cellStyle name="常规 2 2 2 2 2 2" xfId="386"/>
    <cellStyle name="常规 2 2 2 2 2 2 2" xfId="387"/>
    <cellStyle name="常规 2 2 2 2 2 2 2 2" xfId="388"/>
    <cellStyle name="常规 2 2 2 2 2 2 2 2 2" xfId="389"/>
    <cellStyle name="常规 2 2 2 2 2 2 2 2 2 2" xfId="390"/>
    <cellStyle name="常规 2 2 2 2 2 2 2 2 2 2 2" xfId="391"/>
    <cellStyle name="常规 2 2 2 2 2 2 2 2 2 2 3" xfId="392"/>
    <cellStyle name="常规 2 2 2 2 2 2 2 2 2 3" xfId="393"/>
    <cellStyle name="常规 2 2 2 2 2 2 2 2 2 4" xfId="394"/>
    <cellStyle name="常规 2 2 2 2 2 2 2 2 3" xfId="395"/>
    <cellStyle name="常规 2 2 2 2 2 2 2 2 3 2" xfId="396"/>
    <cellStyle name="常规 2 2 2 2 2 2 2 2 3 3" xfId="397"/>
    <cellStyle name="常规 2 2 2 2 2 2 2 2 4" xfId="398"/>
    <cellStyle name="常规 2 2 2 2 2 2 2 3" xfId="399"/>
    <cellStyle name="常规 2 2 2 2 2 2 2 3 2" xfId="400"/>
    <cellStyle name="常规 2 2 2 2 2 2 2 3 3" xfId="401"/>
    <cellStyle name="常规 2 2 2 2 2 2 2 4" xfId="402"/>
    <cellStyle name="常规 2 2 2 2 2 2 3" xfId="403"/>
    <cellStyle name="常规 2 2 2 2 2 2 3 2" xfId="404"/>
    <cellStyle name="常规 2 2 2 2 2 2 3 3" xfId="405"/>
    <cellStyle name="常规 2 2 2 2 2 2 4" xfId="406"/>
    <cellStyle name="常规 2 2 2 2 2 2 4 2" xfId="407"/>
    <cellStyle name="常规 2 2 2 2 2 2 4 3" xfId="408"/>
    <cellStyle name="常规 2 2 2 2 2 2 5" xfId="409"/>
    <cellStyle name="常规 2 2 2 2 2 3" xfId="410"/>
    <cellStyle name="常规 2 2 2 2 2 3 2" xfId="411"/>
    <cellStyle name="常规 2 2 2 2 2 3 3" xfId="412"/>
    <cellStyle name="常规 2 2 2 2 2 4" xfId="413"/>
    <cellStyle name="常规 2 2 2 2 2 5" xfId="414"/>
    <cellStyle name="常规 2 2 2 2 2 6" xfId="415"/>
    <cellStyle name="常规 2 2 2 2 2 6 2" xfId="416"/>
    <cellStyle name="常规 2 2 2 2 2 6 3" xfId="417"/>
    <cellStyle name="常规 2 2 2 2 2 7" xfId="418"/>
    <cellStyle name="常规 2 2 2 2 3" xfId="419"/>
    <cellStyle name="常规 2 2 2 2 3 2" xfId="420"/>
    <cellStyle name="常规 2 2 2 2 3 3" xfId="421"/>
    <cellStyle name="常规 2 2 2 2 3 4" xfId="422"/>
    <cellStyle name="常规 2 2 2 2 4" xfId="423"/>
    <cellStyle name="常规 2 2 2 2 4 2" xfId="424"/>
    <cellStyle name="常规 2 2 2 2 4 3" xfId="425"/>
    <cellStyle name="常规 2 2 2 2 5" xfId="426"/>
    <cellStyle name="常规 2 2 2 2 5 2" xfId="427"/>
    <cellStyle name="常规 2 2 2 2 5 3" xfId="428"/>
    <cellStyle name="常规 2 2 2 2 6" xfId="429"/>
    <cellStyle name="常规 2 2 2 2 6 2" xfId="430"/>
    <cellStyle name="常规 2 2 2 2 6 3" xfId="431"/>
    <cellStyle name="常规 2 2 2 2 7" xfId="432"/>
    <cellStyle name="常规 2 2 2 3" xfId="433"/>
    <cellStyle name="常规 2 2 2 3 2" xfId="434"/>
    <cellStyle name="常规 2 2 2 3 2 2" xfId="435"/>
    <cellStyle name="常规 2 2 2 3 2 3" xfId="436"/>
    <cellStyle name="常规 2 2 2 3 3" xfId="437"/>
    <cellStyle name="常规 2 2 2 4" xfId="438"/>
    <cellStyle name="常规 2 2 2 5" xfId="439"/>
    <cellStyle name="常规 2 2 2 6" xfId="440"/>
    <cellStyle name="常规 2 2 2 7" xfId="441"/>
    <cellStyle name="常规 2 2 2 8" xfId="442"/>
    <cellStyle name="常规 2 2 2 9" xfId="443"/>
    <cellStyle name="常规 2 2 2 9 2" xfId="444"/>
    <cellStyle name="常规 2 2 2 9 3" xfId="445"/>
    <cellStyle name="常规 2 2 3" xfId="446"/>
    <cellStyle name="常规 2 2 3 2" xfId="447"/>
    <cellStyle name="常规 2 2 3 3" xfId="448"/>
    <cellStyle name="常规 2 2 3 4" xfId="449"/>
    <cellStyle name="常规 2 2 3 5" xfId="450"/>
    <cellStyle name="常规 2 2 3 6" xfId="451"/>
    <cellStyle name="常规 2 2 3 7" xfId="452"/>
    <cellStyle name="常规 2 2 4" xfId="453"/>
    <cellStyle name="常规 2 2 4 2" xfId="454"/>
    <cellStyle name="常规 2 2 4 3" xfId="455"/>
    <cellStyle name="常规 2 2 4 4" xfId="456"/>
    <cellStyle name="常规 2 2 4 5" xfId="457"/>
    <cellStyle name="常规 2 2 4 6" xfId="458"/>
    <cellStyle name="常规 2 2 4 7" xfId="459"/>
    <cellStyle name="常规 2 2 5" xfId="460"/>
    <cellStyle name="常规 2 2 5 2" xfId="461"/>
    <cellStyle name="常规 2 2 5 3" xfId="462"/>
    <cellStyle name="常规 2 2 5 4" xfId="463"/>
    <cellStyle name="常规 2 2 5 5" xfId="464"/>
    <cellStyle name="常规 2 2 5 6" xfId="465"/>
    <cellStyle name="常规 2 2 5 7" xfId="466"/>
    <cellStyle name="常规 2 2 5 8" xfId="467"/>
    <cellStyle name="常规 2 2 6" xfId="468"/>
    <cellStyle name="常规 2 2 6 2" xfId="469"/>
    <cellStyle name="常规 2 2 6 2 2" xfId="470"/>
    <cellStyle name="常规 2 2 6 2 3" xfId="471"/>
    <cellStyle name="常规 2 2 6 3" xfId="472"/>
    <cellStyle name="常规 2 2 6 4" xfId="473"/>
    <cellStyle name="常规 2 2 6 5" xfId="474"/>
    <cellStyle name="常规 2 2 6 6" xfId="475"/>
    <cellStyle name="常规 2 2 7" xfId="476"/>
    <cellStyle name="常规 2 2 8" xfId="477"/>
    <cellStyle name="常规 2 2 8 2" xfId="478"/>
    <cellStyle name="常规 2 2 8 3" xfId="479"/>
    <cellStyle name="常规 2 2 8 4" xfId="480"/>
    <cellStyle name="常规 2 2 8 5" xfId="481"/>
    <cellStyle name="常规 2 2 9" xfId="482"/>
    <cellStyle name="常规 2 2 9 2" xfId="483"/>
    <cellStyle name="常规 2 2 9 3" xfId="484"/>
    <cellStyle name="常规 2 2 9 4" xfId="485"/>
    <cellStyle name="常规 2 2 9 5" xfId="486"/>
    <cellStyle name="常规 2 3" xfId="20"/>
    <cellStyle name="常规 2 3 2" xfId="487"/>
    <cellStyle name="常规 2 3 2 2" xfId="488"/>
    <cellStyle name="常规 2 3 2 2 2" xfId="489"/>
    <cellStyle name="常规 2 3 2 2 3" xfId="490"/>
    <cellStyle name="常规 2 3 2 3" xfId="491"/>
    <cellStyle name="常规 2 3 2 3 2" xfId="492"/>
    <cellStyle name="常规 2 3 2 3 3" xfId="493"/>
    <cellStyle name="常规 2 3 3" xfId="494"/>
    <cellStyle name="常规 2 3 4" xfId="495"/>
    <cellStyle name="常规 2 3 5" xfId="496"/>
    <cellStyle name="常规 2 4" xfId="21"/>
    <cellStyle name="常规 2 4 10" xfId="497"/>
    <cellStyle name="常规 2 4 11" xfId="498"/>
    <cellStyle name="常规 2 4 2" xfId="499"/>
    <cellStyle name="常规 2 4 3" xfId="500"/>
    <cellStyle name="常规 2 4 4" xfId="501"/>
    <cellStyle name="常规 2 4 4 2" xfId="502"/>
    <cellStyle name="常规 2 4 4 3" xfId="503"/>
    <cellStyle name="常规 2 4 5" xfId="504"/>
    <cellStyle name="常规 2 4 6" xfId="505"/>
    <cellStyle name="常规 2 4 6 2" xfId="506"/>
    <cellStyle name="常规 2 4 6 3" xfId="507"/>
    <cellStyle name="常规 2 4 7" xfId="508"/>
    <cellStyle name="常规 2 4 7 2" xfId="509"/>
    <cellStyle name="常规 2 4 7 3" xfId="510"/>
    <cellStyle name="常规 2 4 8" xfId="511"/>
    <cellStyle name="常规 2 4 8 2" xfId="512"/>
    <cellStyle name="常规 2 4 8 3" xfId="513"/>
    <cellStyle name="常规 2 4 9" xfId="514"/>
    <cellStyle name="常规 2 5" xfId="515"/>
    <cellStyle name="常规 2 5 10" xfId="516"/>
    <cellStyle name="常规 2 5 2" xfId="517"/>
    <cellStyle name="常规 2 5 3" xfId="518"/>
    <cellStyle name="常规 2 5 3 2" xfId="519"/>
    <cellStyle name="常规 2 5 3 3" xfId="520"/>
    <cellStyle name="常规 2 5 4" xfId="521"/>
    <cellStyle name="常规 2 5 5" xfId="522"/>
    <cellStyle name="常规 2 5 5 2" xfId="523"/>
    <cellStyle name="常规 2 5 5 3" xfId="524"/>
    <cellStyle name="常规 2 5 6" xfId="525"/>
    <cellStyle name="常规 2 5 6 2" xfId="526"/>
    <cellStyle name="常规 2 5 6 3" xfId="527"/>
    <cellStyle name="常规 2 5 7" xfId="528"/>
    <cellStyle name="常规 2 5 7 2" xfId="529"/>
    <cellStyle name="常规 2 5 7 3" xfId="530"/>
    <cellStyle name="常规 2 5 8" xfId="531"/>
    <cellStyle name="常规 2 5 9" xfId="532"/>
    <cellStyle name="常规 2 6" xfId="533"/>
    <cellStyle name="常规 2 6 2" xfId="534"/>
    <cellStyle name="常规 2 6 3" xfId="535"/>
    <cellStyle name="常规 2 6 4" xfId="536"/>
    <cellStyle name="常规 2 7" xfId="537"/>
    <cellStyle name="常规 2 7 2" xfId="538"/>
    <cellStyle name="常规 2 7 3" xfId="539"/>
    <cellStyle name="常规 2 7 4" xfId="540"/>
    <cellStyle name="常规 2 7 5" xfId="541"/>
    <cellStyle name="常规 2 8" xfId="542"/>
    <cellStyle name="常规 2 9" xfId="543"/>
    <cellStyle name="常规 2 9 2" xfId="544"/>
    <cellStyle name="常规 2 9 3" xfId="545"/>
    <cellStyle name="常规 2 9 4" xfId="546"/>
    <cellStyle name="常规 2 9 5" xfId="547"/>
    <cellStyle name="常规 3" xfId="22"/>
    <cellStyle name="常规 3 10" xfId="548"/>
    <cellStyle name="常规 3 10 2" xfId="549"/>
    <cellStyle name="常规 3 10 3" xfId="550"/>
    <cellStyle name="常规 3 11" xfId="551"/>
    <cellStyle name="常规 3 12" xfId="552"/>
    <cellStyle name="常规 3 2" xfId="23"/>
    <cellStyle name="常规 3 2 2" xfId="553"/>
    <cellStyle name="常规 3 2 3" xfId="554"/>
    <cellStyle name="常规 3 2 4" xfId="555"/>
    <cellStyle name="常规 3 2 5" xfId="556"/>
    <cellStyle name="常规 3 2 6" xfId="557"/>
    <cellStyle name="常规 3 2 7" xfId="558"/>
    <cellStyle name="常规 3 3" xfId="559"/>
    <cellStyle name="常规 3 3 2" xfId="560"/>
    <cellStyle name="常规 3 3 3" xfId="561"/>
    <cellStyle name="常规 3 3 4" xfId="562"/>
    <cellStyle name="常规 3 3 5" xfId="563"/>
    <cellStyle name="常规 3 3 6" xfId="564"/>
    <cellStyle name="常规 3 3 7" xfId="565"/>
    <cellStyle name="常规 3 4" xfId="566"/>
    <cellStyle name="常规 3 5" xfId="567"/>
    <cellStyle name="常规 3 6" xfId="568"/>
    <cellStyle name="常规 3 7" xfId="569"/>
    <cellStyle name="常规 3 8" xfId="570"/>
    <cellStyle name="常规 3 9" xfId="571"/>
    <cellStyle name="常规 4" xfId="24"/>
    <cellStyle name="常规 4 2" xfId="572"/>
    <cellStyle name="常规 4 2 2" xfId="573"/>
    <cellStyle name="常规 4 2 2 2" xfId="574"/>
    <cellStyle name="常规 4 2 2 2 2" xfId="575"/>
    <cellStyle name="常规 4 2 2 2 2 2" xfId="576"/>
    <cellStyle name="常规 4 2 2 2 2 3" xfId="577"/>
    <cellStyle name="常规 4 2 2 2 3" xfId="578"/>
    <cellStyle name="常规 4 2 2 2 3 2" xfId="579"/>
    <cellStyle name="常规 4 2 2 2 3 2 2" xfId="580"/>
    <cellStyle name="常规 4 2 2 2 3 2 3" xfId="581"/>
    <cellStyle name="常规 4 2 2 2 3 3" xfId="582"/>
    <cellStyle name="常规 4 2 2 2 3 4" xfId="583"/>
    <cellStyle name="常规 4 2 2 2 4" xfId="584"/>
    <cellStyle name="常规 4 2 2 2 4 2" xfId="585"/>
    <cellStyle name="常规 4 2 2 2 4 3" xfId="586"/>
    <cellStyle name="常规 4 2 2 2 5" xfId="587"/>
    <cellStyle name="常规 4 2 2 2 6" xfId="588"/>
    <cellStyle name="常规 4 2 2 3" xfId="589"/>
    <cellStyle name="常规 4 2 2 3 2" xfId="590"/>
    <cellStyle name="常规 4 2 2 3 3" xfId="591"/>
    <cellStyle name="常规 4 2 2 4" xfId="592"/>
    <cellStyle name="常规 4 2 2 5" xfId="593"/>
    <cellStyle name="常规 4 2 3" xfId="594"/>
    <cellStyle name="常规 4 2 3 2" xfId="595"/>
    <cellStyle name="常规 4 2 3 2 2" xfId="596"/>
    <cellStyle name="常规 4 2 3 2 2 2" xfId="597"/>
    <cellStyle name="常规 4 2 3 2 2 2 2" xfId="598"/>
    <cellStyle name="常规 4 2 3 2 2 2 3" xfId="599"/>
    <cellStyle name="常规 4 2 3 2 2 3" xfId="600"/>
    <cellStyle name="常规 4 2 3 2 2 4" xfId="601"/>
    <cellStyle name="常规 4 2 3 2 3" xfId="602"/>
    <cellStyle name="常规 4 2 3 2 3 2" xfId="603"/>
    <cellStyle name="常规 4 2 3 2 3 3" xfId="604"/>
    <cellStyle name="常规 4 2 3 2 4" xfId="605"/>
    <cellStyle name="常规 4 2 3 2 5" xfId="606"/>
    <cellStyle name="常规 4 2 3 3" xfId="607"/>
    <cellStyle name="常规 4 2 3 4" xfId="608"/>
    <cellStyle name="常规 4 2 4" xfId="609"/>
    <cellStyle name="常规 4 2 5" xfId="610"/>
    <cellStyle name="常规 4 2 5 2" xfId="611"/>
    <cellStyle name="常规 4 2 5 2 2" xfId="612"/>
    <cellStyle name="常规 4 2 5 2 3" xfId="613"/>
    <cellStyle name="常规 4 2 5 3" xfId="614"/>
    <cellStyle name="常规 4 2 5 4" xfId="615"/>
    <cellStyle name="常规 4 2 6" xfId="616"/>
    <cellStyle name="常规 4 2 6 2" xfId="617"/>
    <cellStyle name="常规 4 2 6 3" xfId="618"/>
    <cellStyle name="常规 4 2 7" xfId="619"/>
    <cellStyle name="常规 4 2 8" xfId="620"/>
    <cellStyle name="常规 4 3" xfId="621"/>
    <cellStyle name="常规 4 3 2" xfId="622"/>
    <cellStyle name="常规 4 3 3" xfId="623"/>
    <cellStyle name="常规 4 4" xfId="624"/>
    <cellStyle name="常规 4 4 2" xfId="625"/>
    <cellStyle name="常规 4 4 2 2" xfId="626"/>
    <cellStyle name="常规 4 4 2 2 2" xfId="627"/>
    <cellStyle name="常规 4 4 2 2 3" xfId="628"/>
    <cellStyle name="常规 4 4 2 3" xfId="629"/>
    <cellStyle name="常规 4 4 2 4" xfId="630"/>
    <cellStyle name="常规 4 4 3" xfId="631"/>
    <cellStyle name="常规 4 4 3 2" xfId="632"/>
    <cellStyle name="常规 4 4 3 3" xfId="633"/>
    <cellStyle name="常规 4 4 4" xfId="634"/>
    <cellStyle name="常规 4 4 5" xfId="635"/>
    <cellStyle name="常规 4 5" xfId="636"/>
    <cellStyle name="常规 4 6" xfId="637"/>
    <cellStyle name="常规 4 7" xfId="638"/>
    <cellStyle name="常规 4 8" xfId="639"/>
    <cellStyle name="常规 4 9" xfId="640"/>
    <cellStyle name="常规 5" xfId="25"/>
    <cellStyle name="常规 5 2" xfId="641"/>
    <cellStyle name="常规 5 2 2" xfId="642"/>
    <cellStyle name="常规 5 2 3" xfId="643"/>
    <cellStyle name="常规 5 3" xfId="644"/>
    <cellStyle name="常规 5 3 2" xfId="645"/>
    <cellStyle name="常规 5 3 3" xfId="646"/>
    <cellStyle name="常规 5 4" xfId="647"/>
    <cellStyle name="常规 5 5" xfId="648"/>
    <cellStyle name="常规 5 6" xfId="649"/>
    <cellStyle name="常规 5 7" xfId="650"/>
    <cellStyle name="常规 5 8" xfId="651"/>
    <cellStyle name="常规 5 9" xfId="652"/>
    <cellStyle name="常规 6" xfId="26"/>
    <cellStyle name="常规 6 10" xfId="653"/>
    <cellStyle name="常规 6 2" xfId="654"/>
    <cellStyle name="常规 6 2 2" xfId="655"/>
    <cellStyle name="常规 6 2 3" xfId="656"/>
    <cellStyle name="常规 6 2 4" xfId="657"/>
    <cellStyle name="常规 6 2 5" xfId="658"/>
    <cellStyle name="常规 6 2 6" xfId="659"/>
    <cellStyle name="常规 6 2 7" xfId="660"/>
    <cellStyle name="常规 6 3" xfId="661"/>
    <cellStyle name="常规 6 3 2" xfId="662"/>
    <cellStyle name="常规 6 3 3" xfId="663"/>
    <cellStyle name="常规 6 3 4" xfId="664"/>
    <cellStyle name="常规 6 3 5" xfId="665"/>
    <cellStyle name="常规 6 3 6" xfId="666"/>
    <cellStyle name="常规 6 3 7" xfId="667"/>
    <cellStyle name="常规 6 4" xfId="668"/>
    <cellStyle name="常规 6 5" xfId="669"/>
    <cellStyle name="常规 6 6" xfId="670"/>
    <cellStyle name="常规 6 7" xfId="671"/>
    <cellStyle name="常规 6 8" xfId="672"/>
    <cellStyle name="常规 6 9" xfId="673"/>
    <cellStyle name="常规 7" xfId="27"/>
    <cellStyle name="常规 7 2" xfId="674"/>
    <cellStyle name="常规 7 2 2" xfId="675"/>
    <cellStyle name="常规 7 2 3" xfId="676"/>
    <cellStyle name="常规 7 3" xfId="677"/>
    <cellStyle name="常规 7 3 2" xfId="678"/>
    <cellStyle name="常规 7 3 3" xfId="679"/>
    <cellStyle name="常规 7 4" xfId="680"/>
    <cellStyle name="常规 7 5" xfId="681"/>
    <cellStyle name="常规 7 6" xfId="682"/>
    <cellStyle name="常规 7 7" xfId="683"/>
    <cellStyle name="常规 7 8" xfId="684"/>
    <cellStyle name="常规 7 9" xfId="685"/>
    <cellStyle name="常规 8" xfId="28"/>
    <cellStyle name="常规 8 10" xfId="686"/>
    <cellStyle name="常规 8 2" xfId="687"/>
    <cellStyle name="常规 8 2 2" xfId="688"/>
    <cellStyle name="常规 8 2 2 2" xfId="689"/>
    <cellStyle name="常规 8 2 2 2 2" xfId="690"/>
    <cellStyle name="常规 8 2 2 2 2 2" xfId="691"/>
    <cellStyle name="常规 8 2 2 2 2 3" xfId="692"/>
    <cellStyle name="常规 8 2 2 2 3" xfId="693"/>
    <cellStyle name="常规 8 2 2 2 4" xfId="694"/>
    <cellStyle name="常规 8 2 2 3" xfId="695"/>
    <cellStyle name="常规 8 2 2 3 2" xfId="696"/>
    <cellStyle name="常规 8 2 2 3 3" xfId="697"/>
    <cellStyle name="常规 8 2 2 4" xfId="698"/>
    <cellStyle name="常规 8 2 2 5" xfId="699"/>
    <cellStyle name="常规 8 2 3" xfId="700"/>
    <cellStyle name="常规 8 2 3 2" xfId="701"/>
    <cellStyle name="常规 8 2 3 2 2" xfId="702"/>
    <cellStyle name="常规 8 2 3 2 3" xfId="703"/>
    <cellStyle name="常规 8 2 3 3" xfId="704"/>
    <cellStyle name="常规 8 2 3 4" xfId="705"/>
    <cellStyle name="常规 8 2 4" xfId="706"/>
    <cellStyle name="常规 8 2 4 2" xfId="707"/>
    <cellStyle name="常规 8 2 4 3" xfId="708"/>
    <cellStyle name="常规 8 2 5" xfId="709"/>
    <cellStyle name="常规 8 2 6" xfId="710"/>
    <cellStyle name="常规 8 3" xfId="711"/>
    <cellStyle name="常规 8 3 2" xfId="712"/>
    <cellStyle name="常规 8 3 2 2" xfId="713"/>
    <cellStyle name="常规 8 3 2 2 2" xfId="714"/>
    <cellStyle name="常规 8 3 2 2 2 2" xfId="715"/>
    <cellStyle name="常规 8 3 2 2 2 3" xfId="716"/>
    <cellStyle name="常规 8 3 2 2 3" xfId="717"/>
    <cellStyle name="常规 8 3 2 2 4" xfId="718"/>
    <cellStyle name="常规 8 3 2 3" xfId="719"/>
    <cellStyle name="常规 8 3 2 3 2" xfId="720"/>
    <cellStyle name="常规 8 3 2 3 3" xfId="721"/>
    <cellStyle name="常规 8 3 2 4" xfId="722"/>
    <cellStyle name="常规 8 3 2 5" xfId="723"/>
    <cellStyle name="常规 8 3 3" xfId="724"/>
    <cellStyle name="常规 8 3 3 2" xfId="725"/>
    <cellStyle name="常规 8 3 3 2 2" xfId="726"/>
    <cellStyle name="常规 8 3 3 2 3" xfId="727"/>
    <cellStyle name="常规 8 3 3 3" xfId="728"/>
    <cellStyle name="常规 8 3 3 4" xfId="729"/>
    <cellStyle name="常规 8 3 4" xfId="730"/>
    <cellStyle name="常规 8 3 4 2" xfId="731"/>
    <cellStyle name="常规 8 3 4 3" xfId="732"/>
    <cellStyle name="常规 8 3 5" xfId="733"/>
    <cellStyle name="常规 8 3 6" xfId="734"/>
    <cellStyle name="常规 8 4" xfId="735"/>
    <cellStyle name="常规 8 4 2" xfId="736"/>
    <cellStyle name="常规 8 4 2 2" xfId="737"/>
    <cellStyle name="常规 8 4 2 2 2" xfId="738"/>
    <cellStyle name="常规 8 4 2 2 2 2" xfId="739"/>
    <cellStyle name="常规 8 4 2 2 2 3" xfId="740"/>
    <cellStyle name="常规 8 4 2 2 3" xfId="741"/>
    <cellStyle name="常规 8 4 2 2 4" xfId="742"/>
    <cellStyle name="常规 8 4 2 3" xfId="743"/>
    <cellStyle name="常规 8 4 2 3 2" xfId="744"/>
    <cellStyle name="常规 8 4 2 3 3" xfId="745"/>
    <cellStyle name="常规 8 4 2 4" xfId="746"/>
    <cellStyle name="常规 8 4 2 5" xfId="747"/>
    <cellStyle name="常规 8 4 3" xfId="748"/>
    <cellStyle name="常规 8 4 3 2" xfId="749"/>
    <cellStyle name="常规 8 4 3 2 2" xfId="750"/>
    <cellStyle name="常规 8 4 3 2 3" xfId="751"/>
    <cellStyle name="常规 8 4 3 3" xfId="752"/>
    <cellStyle name="常规 8 4 3 4" xfId="753"/>
    <cellStyle name="常规 8 4 4" xfId="754"/>
    <cellStyle name="常规 8 4 4 2" xfId="755"/>
    <cellStyle name="常规 8 4 4 3" xfId="756"/>
    <cellStyle name="常规 8 4 5" xfId="757"/>
    <cellStyle name="常规 8 4 6" xfId="758"/>
    <cellStyle name="常规 8 5" xfId="759"/>
    <cellStyle name="常规 8 5 2" xfId="760"/>
    <cellStyle name="常规 8 5 2 2" xfId="761"/>
    <cellStyle name="常规 8 5 2 2 2" xfId="762"/>
    <cellStyle name="常规 8 5 2 2 2 2" xfId="763"/>
    <cellStyle name="常规 8 5 2 2 2 3" xfId="764"/>
    <cellStyle name="常规 8 5 2 2 3" xfId="765"/>
    <cellStyle name="常规 8 5 2 2 4" xfId="766"/>
    <cellStyle name="常规 8 5 2 3" xfId="767"/>
    <cellStyle name="常规 8 5 2 3 2" xfId="768"/>
    <cellStyle name="常规 8 5 2 3 3" xfId="769"/>
    <cellStyle name="常规 8 5 2 4" xfId="770"/>
    <cellStyle name="常规 8 5 2 5" xfId="771"/>
    <cellStyle name="常规 8 5 3" xfId="772"/>
    <cellStyle name="常规 8 5 4" xfId="773"/>
    <cellStyle name="常规 8 6" xfId="774"/>
    <cellStyle name="常规 8 6 2" xfId="775"/>
    <cellStyle name="常规 8 6 3" xfId="776"/>
    <cellStyle name="常规 8 7" xfId="777"/>
    <cellStyle name="常规 8 7 2" xfId="778"/>
    <cellStyle name="常规 8 7 2 2" xfId="779"/>
    <cellStyle name="常规 8 7 2 3" xfId="780"/>
    <cellStyle name="常规 8 7 3" xfId="781"/>
    <cellStyle name="常规 8 7 4" xfId="782"/>
    <cellStyle name="常规 8 8" xfId="783"/>
    <cellStyle name="常规 8 8 2" xfId="784"/>
    <cellStyle name="常规 8 8 3" xfId="785"/>
    <cellStyle name="常规 8 9" xfId="786"/>
    <cellStyle name="常规 9" xfId="29"/>
    <cellStyle name="常规 9 2" xfId="787"/>
    <cellStyle name="常规 9 2 2" xfId="788"/>
    <cellStyle name="常规 9 2 2 2" xfId="789"/>
    <cellStyle name="常规 9 2 2 2 2" xfId="790"/>
    <cellStyle name="常规 9 2 2 2 2 2" xfId="791"/>
    <cellStyle name="常规 9 2 2 2 2 3" xfId="792"/>
    <cellStyle name="常规 9 2 2 2 3" xfId="793"/>
    <cellStyle name="常规 9 2 2 2 4" xfId="794"/>
    <cellStyle name="常规 9 2 2 3" xfId="795"/>
    <cellStyle name="常规 9 2 2 3 2" xfId="796"/>
    <cellStyle name="常规 9 2 2 3 3" xfId="797"/>
    <cellStyle name="常规 9 2 2 4" xfId="798"/>
    <cellStyle name="常规 9 2 2 5" xfId="799"/>
    <cellStyle name="常规 9 2 3" xfId="800"/>
    <cellStyle name="常规 9 2 3 2" xfId="801"/>
    <cellStyle name="常规 9 2 3 2 2" xfId="802"/>
    <cellStyle name="常规 9 2 3 2 3" xfId="803"/>
    <cellStyle name="常规 9 2 3 3" xfId="804"/>
    <cellStyle name="常规 9 2 3 4" xfId="805"/>
    <cellStyle name="常规 9 2 4" xfId="806"/>
    <cellStyle name="常规 9 2 4 2" xfId="807"/>
    <cellStyle name="常规 9 2 4 3" xfId="808"/>
    <cellStyle name="常规 9 2 5" xfId="809"/>
    <cellStyle name="常规 9 2 6" xfId="810"/>
    <cellStyle name="常规 9 3" xfId="811"/>
    <cellStyle name="常规 9 3 2" xfId="812"/>
    <cellStyle name="常规 9 3 2 2" xfId="813"/>
    <cellStyle name="常规 9 3 2 2 2" xfId="814"/>
    <cellStyle name="常规 9 3 2 2 2 2" xfId="815"/>
    <cellStyle name="常规 9 3 2 2 2 3" xfId="816"/>
    <cellStyle name="常规 9 3 2 2 3" xfId="817"/>
    <cellStyle name="常规 9 3 2 2 4" xfId="818"/>
    <cellStyle name="常规 9 3 2 3" xfId="819"/>
    <cellStyle name="常规 9 3 2 3 2" xfId="820"/>
    <cellStyle name="常规 9 3 2 3 3" xfId="821"/>
    <cellStyle name="常规 9 3 2 4" xfId="822"/>
    <cellStyle name="常规 9 3 2 5" xfId="823"/>
    <cellStyle name="常规 9 3 3" xfId="824"/>
    <cellStyle name="常规 9 3 3 2" xfId="825"/>
    <cellStyle name="常规 9 3 3 2 2" xfId="826"/>
    <cellStyle name="常规 9 3 3 2 3" xfId="827"/>
    <cellStyle name="常规 9 3 3 3" xfId="828"/>
    <cellStyle name="常规 9 3 3 4" xfId="829"/>
    <cellStyle name="常规 9 3 4" xfId="830"/>
    <cellStyle name="常规 9 3 4 2" xfId="831"/>
    <cellStyle name="常规 9 3 4 3" xfId="832"/>
    <cellStyle name="常规 9 3 5" xfId="833"/>
    <cellStyle name="常规 9 3 6" xfId="834"/>
    <cellStyle name="常规 9 4" xfId="835"/>
    <cellStyle name="常规 9 4 2" xfId="836"/>
    <cellStyle name="常规 9 4 2 2" xfId="837"/>
    <cellStyle name="常规 9 4 2 2 2" xfId="838"/>
    <cellStyle name="常规 9 4 2 2 2 2" xfId="839"/>
    <cellStyle name="常规 9 4 2 2 2 3" xfId="840"/>
    <cellStyle name="常规 9 4 2 2 3" xfId="841"/>
    <cellStyle name="常规 9 4 2 2 4" xfId="842"/>
    <cellStyle name="常规 9 4 2 3" xfId="843"/>
    <cellStyle name="常规 9 4 2 3 2" xfId="844"/>
    <cellStyle name="常规 9 4 2 3 3" xfId="845"/>
    <cellStyle name="常规 9 4 2 4" xfId="846"/>
    <cellStyle name="常规 9 4 2 5" xfId="847"/>
    <cellStyle name="常规 9 4 3" xfId="848"/>
    <cellStyle name="常规 9 4 3 2" xfId="849"/>
    <cellStyle name="常规 9 4 3 2 2" xfId="850"/>
    <cellStyle name="常规 9 4 3 2 3" xfId="851"/>
    <cellStyle name="常规 9 4 3 3" xfId="852"/>
    <cellStyle name="常规 9 4 3 4" xfId="853"/>
    <cellStyle name="常规 9 4 4" xfId="854"/>
    <cellStyle name="常规 9 4 4 2" xfId="855"/>
    <cellStyle name="常规 9 4 4 3" xfId="856"/>
    <cellStyle name="常规 9 4 5" xfId="857"/>
    <cellStyle name="常规 9 4 6" xfId="858"/>
    <cellStyle name="常规 9 5" xfId="859"/>
    <cellStyle name="常规 9 5 2" xfId="860"/>
    <cellStyle name="常规 9 5 2 2" xfId="861"/>
    <cellStyle name="常规 9 5 2 2 2" xfId="862"/>
    <cellStyle name="常规 9 5 2 2 3" xfId="863"/>
    <cellStyle name="常规 9 5 2 3" xfId="864"/>
    <cellStyle name="常规 9 5 2 4" xfId="865"/>
    <cellStyle name="常规 9 5 3" xfId="866"/>
    <cellStyle name="常规 9 5 3 2" xfId="867"/>
    <cellStyle name="常规 9 5 3 3" xfId="868"/>
    <cellStyle name="常规 9 5 4" xfId="869"/>
    <cellStyle name="常规 9 5 5" xfId="870"/>
    <cellStyle name="常规 9 6" xfId="871"/>
    <cellStyle name="常规 9 6 2" xfId="872"/>
    <cellStyle name="常规 9 6 2 2" xfId="873"/>
    <cellStyle name="常规 9 6 2 3" xfId="874"/>
    <cellStyle name="常规 9 6 3" xfId="875"/>
    <cellStyle name="常规 9 6 4" xfId="876"/>
    <cellStyle name="常规 9 7" xfId="877"/>
    <cellStyle name="常规 9 7 2" xfId="878"/>
    <cellStyle name="常规 9 7 3" xfId="879"/>
    <cellStyle name="常规 9 8" xfId="880"/>
    <cellStyle name="常规 9 9" xfId="881"/>
    <cellStyle name="常规_lwx 仿xcelsius仪表盘MeterChart2 全" xfId="30"/>
    <cellStyle name="超链接" xfId="923" builtinId="8"/>
    <cellStyle name="超链接 2" xfId="31"/>
    <cellStyle name="超链接 3" xfId="32"/>
    <cellStyle name="好 2" xfId="906"/>
    <cellStyle name="好_1.中国数据地图 新版本" xfId="33"/>
    <cellStyle name="汇总 2" xfId="907"/>
    <cellStyle name="计算 2" xfId="908"/>
    <cellStyle name="检查单元格 2" xfId="909"/>
    <cellStyle name="解释性文本 2" xfId="910"/>
    <cellStyle name="警告文本 2" xfId="911"/>
    <cellStyle name="链接单元格 2" xfId="912"/>
    <cellStyle name="千位分隔 2" xfId="34"/>
    <cellStyle name="千位分隔 3" xfId="35"/>
    <cellStyle name="强调文字颜色 1 2" xfId="913"/>
    <cellStyle name="强调文字颜色 2 2" xfId="914"/>
    <cellStyle name="强调文字颜色 3 2" xfId="915"/>
    <cellStyle name="强调文字颜色 4 2" xfId="916"/>
    <cellStyle name="强调文字颜色 5 2" xfId="917"/>
    <cellStyle name="强调文字颜色 6 2" xfId="918"/>
    <cellStyle name="适中 2" xfId="919"/>
    <cellStyle name="输出 2" xfId="920"/>
    <cellStyle name="输入 2" xfId="921"/>
    <cellStyle name="索引超链接" xfId="36"/>
    <cellStyle name="样式 1" xfId="9"/>
    <cellStyle name="样式 2" xfId="10"/>
    <cellStyle name="注释 2" xfId="922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  <color rgb="FFFF66FF"/>
      <color rgb="FFE4EDF8"/>
      <color rgb="FFF9EEED"/>
      <color rgb="FF97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82E-2"/>
          <c:y val="0.31679883764529437"/>
          <c:w val="0.94166666666666654"/>
          <c:h val="0.50401699787526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组合图!$B$2</c:f>
              <c:strCache>
                <c:ptCount val="1"/>
                <c:pt idx="0">
                  <c:v>销售额(万)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7777777777778056E-3"/>
                  <c:y val="5.89463817022872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组合图!$A$3:$A$14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组合图!$B$3:$B$14</c:f>
              <c:numCache>
                <c:formatCode>General</c:formatCode>
                <c:ptCount val="12"/>
                <c:pt idx="0">
                  <c:v>14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40</c:v>
                </c:pt>
                <c:pt idx="5">
                  <c:v>49</c:v>
                </c:pt>
                <c:pt idx="6">
                  <c:v>58</c:v>
                </c:pt>
                <c:pt idx="7">
                  <c:v>67</c:v>
                </c:pt>
                <c:pt idx="8">
                  <c:v>73</c:v>
                </c:pt>
                <c:pt idx="9">
                  <c:v>81</c:v>
                </c:pt>
                <c:pt idx="10">
                  <c:v>86</c:v>
                </c:pt>
                <c:pt idx="11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220100480"/>
        <c:axId val="220102016"/>
      </c:barChart>
      <c:lineChart>
        <c:grouping val="standard"/>
        <c:varyColors val="0"/>
        <c:ser>
          <c:idx val="1"/>
          <c:order val="1"/>
          <c:tx>
            <c:strRef>
              <c:f>组合图!$C$2</c:f>
              <c:strCache>
                <c:ptCount val="1"/>
                <c:pt idx="0">
                  <c:v>增长率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组合图!$A$3:$A$14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组合图!$C$3:$C$14</c:f>
              <c:numCache>
                <c:formatCode>0%</c:formatCode>
                <c:ptCount val="12"/>
                <c:pt idx="0">
                  <c:v>0.65</c:v>
                </c:pt>
                <c:pt idx="1">
                  <c:v>0.7142857142857143</c:v>
                </c:pt>
                <c:pt idx="2">
                  <c:v>0.29166666666666669</c:v>
                </c:pt>
                <c:pt idx="3">
                  <c:v>0.22580645161290322</c:v>
                </c:pt>
                <c:pt idx="4">
                  <c:v>5.2631578947368418E-2</c:v>
                </c:pt>
                <c:pt idx="5">
                  <c:v>0.22500000000000001</c:v>
                </c:pt>
                <c:pt idx="6">
                  <c:v>0.18367346938775511</c:v>
                </c:pt>
                <c:pt idx="7">
                  <c:v>0.15517241379310345</c:v>
                </c:pt>
                <c:pt idx="8">
                  <c:v>8.9552238805970144E-2</c:v>
                </c:pt>
                <c:pt idx="9">
                  <c:v>0.1095890410958904</c:v>
                </c:pt>
                <c:pt idx="10">
                  <c:v>6.1728395061728392E-2</c:v>
                </c:pt>
                <c:pt idx="11">
                  <c:v>9.3023255813953487E-2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25824"/>
        <c:axId val="220124288"/>
      </c:lineChart>
      <c:catAx>
        <c:axId val="220100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zh-CN"/>
          </a:p>
        </c:txPr>
        <c:crossAx val="220102016"/>
        <c:crosses val="autoZero"/>
        <c:auto val="1"/>
        <c:lblAlgn val="ctr"/>
        <c:lblOffset val="100"/>
        <c:noMultiLvlLbl val="0"/>
      </c:catAx>
      <c:valAx>
        <c:axId val="220102016"/>
        <c:scaling>
          <c:orientation val="minMax"/>
          <c:max val="150"/>
        </c:scaling>
        <c:delete val="0"/>
        <c:axPos val="l"/>
        <c:majorGridlines>
          <c:spPr>
            <a:ln>
              <a:solidFill>
                <a:schemeClr val="bg1"/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20100480"/>
        <c:crosses val="autoZero"/>
        <c:crossBetween val="between"/>
        <c:majorUnit val="30"/>
      </c:valAx>
      <c:valAx>
        <c:axId val="220124288"/>
        <c:scaling>
          <c:orientation val="minMax"/>
          <c:max val="0.75000000000000244"/>
          <c:min val="-1.5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6350">
            <a:noFill/>
          </a:ln>
        </c:spPr>
        <c:crossAx val="220125824"/>
        <c:crosses val="max"/>
        <c:crossBetween val="between"/>
      </c:valAx>
      <c:catAx>
        <c:axId val="22012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0124288"/>
        <c:crosses val="autoZero"/>
        <c:auto val="1"/>
        <c:lblAlgn val="ctr"/>
        <c:lblOffset val="100"/>
        <c:noMultiLvlLbl val="0"/>
      </c:catAx>
      <c:spPr>
        <a:noFill/>
        <a:ln w="25400">
          <a:noFill/>
          <a:prstDash val="dash"/>
        </a:ln>
      </c:spPr>
    </c:plotArea>
    <c:legend>
      <c:legendPos val="r"/>
      <c:layout>
        <c:manualLayout>
          <c:xMode val="edge"/>
          <c:yMode val="edge"/>
          <c:x val="0.5194444444444446"/>
          <c:y val="0.19339926259217693"/>
          <c:w val="0.43888888888889216"/>
          <c:h val="8.4101049868766528E-2"/>
        </c:manualLayout>
      </c:layout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38100">
      <a:noFill/>
    </a:ln>
  </c:spPr>
  <c:txPr>
    <a:bodyPr/>
    <a:lstStyle/>
    <a:p>
      <a:pPr>
        <a:defRPr>
          <a:latin typeface="微软雅黑" pitchFamily="34" charset="-122"/>
          <a:ea typeface="微软雅黑" pitchFamily="34" charset="-122"/>
        </a:defRPr>
      </a:pPr>
      <a:endParaRPr lang="zh-CN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548262988865544E-2"/>
          <c:y val="0"/>
          <c:w val="0.92616292528651289"/>
          <c:h val="1"/>
        </c:manualLayout>
      </c:layout>
      <c:doughnutChart>
        <c:varyColors val="1"/>
        <c:ser>
          <c:idx val="0"/>
          <c:order val="0"/>
          <c:tx>
            <c:v>内圈标签</c:v>
          </c:tx>
          <c:spPr>
            <a:noFill/>
            <a:ln w="25400">
              <a:noFill/>
            </a:ln>
          </c:spPr>
          <c:dLbls>
            <c:dLbl>
              <c:idx val="0"/>
              <c:layout/>
              <c:tx>
                <c:strRef>
                  <c:f>全圆仪表盘!$H$23</c:f>
                  <c:strCache>
                    <c:ptCount val="1"/>
                    <c:pt idx="0">
                      <c:v>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{CB579605-011F-4FB4-A83A-C664D5AA8A36}</c15:txfldGUID>
                      <c15:f>全圆仪表盘!$H$23</c15:f>
                      <c15:dlblFieldTableCache>
                        <c:ptCount val="1"/>
                        <c:pt idx="0">
                          <c:v>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全圆仪表盘!$H$24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{BD80F4A1-BE01-41FB-8085-1122F04C4ACC}</c15:txfldGUID>
                      <c15:f>全圆仪表盘!$H$24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全圆仪表盘!$H$25</c:f>
                  <c:strCache>
                    <c:ptCount val="1"/>
                    <c:pt idx="0">
                      <c:v>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{AE0CE387-2038-4B26-B0B7-5C9315574A16}</c15:txfldGUID>
                      <c15:f>全圆仪表盘!$H$25</c15:f>
                      <c15:dlblFieldTableCache>
                        <c:ptCount val="1"/>
                        <c:pt idx="0">
                          <c:v>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全圆仪表盘!$H$26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{5000809E-6DDA-43CD-8DA4-73728489E182}</c15:txfldGUID>
                      <c15:f>全圆仪表盘!$H$26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全圆仪表盘!$H$27</c:f>
                  <c:strCache>
                    <c:ptCount val="1"/>
                    <c:pt idx="0">
                      <c:v>10%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{3EAFA4D9-6B84-4833-86A5-CCAC328ABAAF}</c15:txfldGUID>
                      <c15:f>全圆仪表盘!$H$27</c15:f>
                      <c15:dlblFieldTableCache>
                        <c:ptCount val="1"/>
                        <c:pt idx="0">
                          <c:v>10%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全圆仪表盘!$H$28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{4F1BB111-CECB-4604-AD3B-0BB31D43400F}</c15:txfldGUID>
                      <c15:f>全圆仪表盘!$H$28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全圆仪表盘!$H$29</c:f>
                  <c:strCache>
                    <c:ptCount val="1"/>
                    <c:pt idx="0">
                      <c:v>15%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{093B92DA-F5E2-4CD7-9205-25E6485827B7}</c15:txfldGUID>
                      <c15:f>全圆仪表盘!$H$29</c15:f>
                      <c15:dlblFieldTableCache>
                        <c:ptCount val="1"/>
                        <c:pt idx="0">
                          <c:v>15%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全圆仪表盘!$H$30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{CAFC3921-B3BB-49A3-97A2-C007BAD9B589}</c15:txfldGUID>
                      <c15:f>全圆仪表盘!$H$30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全圆仪表盘!$H$31</c:f>
                  <c:strCache>
                    <c:ptCount val="1"/>
                    <c:pt idx="0">
                      <c:v>20%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{A385AA11-ED01-44F2-BD6B-C12CFAA8C30A}</c15:txfldGUID>
                      <c15:f>全圆仪表盘!$H$31</c15:f>
                      <c15:dlblFieldTableCache>
                        <c:ptCount val="1"/>
                        <c:pt idx="0">
                          <c:v>20%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全圆仪表盘!$H$32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{B9DD9A3F-1B22-4EDC-8F1A-04340F30F120}</c15:txfldGUID>
                      <c15:f>全圆仪表盘!$H$32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全圆仪表盘!$H$33</c:f>
                  <c:strCache>
                    <c:ptCount val="1"/>
                    <c:pt idx="0">
                      <c:v>25%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{152355B8-52D8-48EF-AF6F-D7E90B3265F9}</c15:txfldGUID>
                      <c15:f>全圆仪表盘!$H$33</c15:f>
                      <c15:dlblFieldTableCache>
                        <c:ptCount val="1"/>
                        <c:pt idx="0">
                          <c:v>25%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全圆仪表盘!$H$34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{422DEC3C-89C1-4A07-BAFD-5232B44EA519}</c15:txfldGUID>
                      <c15:f>全圆仪表盘!$H$34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全圆仪表盘!$H$35</c:f>
                  <c:strCache>
                    <c:ptCount val="1"/>
                    <c:pt idx="0">
                      <c:v>30%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{A9580F6C-497A-48CD-8AEE-36A72FE99BB8}</c15:txfldGUID>
                      <c15:f>全圆仪表盘!$H$35</c15:f>
                      <c15:dlblFieldTableCache>
                        <c:ptCount val="1"/>
                        <c:pt idx="0">
                          <c:v>30%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全圆仪表盘!$H$36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{85A9C7A5-C8D9-4877-848F-61D2F5980DD4}</c15:txfldGUID>
                      <c15:f>全圆仪表盘!$H$36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/>
              <c:tx>
                <c:strRef>
                  <c:f>全圆仪表盘!$H$37</c:f>
                  <c:strCache>
                    <c:ptCount val="1"/>
                    <c:pt idx="0">
                      <c:v>35%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{DB27945B-60AA-4CA4-9446-2B82269CE102}</c15:txfldGUID>
                      <c15:f>全圆仪表盘!$H$37</c15:f>
                      <c15:dlblFieldTableCache>
                        <c:ptCount val="1"/>
                        <c:pt idx="0">
                          <c:v>35%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全圆仪表盘!$H$38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{80079D02-4B17-4453-97FD-971BDC480201}</c15:txfldGUID>
                      <c15:f>全圆仪表盘!$H$38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/>
              <c:tx>
                <c:strRef>
                  <c:f>全圆仪表盘!$H$39</c:f>
                  <c:strCache>
                    <c:ptCount val="1"/>
                    <c:pt idx="0">
                      <c:v>40%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{DDBEC7F9-EF65-4D31-AE4E-08BEF447AA47}</c15:txfldGUID>
                      <c15:f>全圆仪表盘!$H$39</c15:f>
                      <c15:dlblFieldTableCache>
                        <c:ptCount val="1"/>
                        <c:pt idx="0">
                          <c:v>40%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layout/>
              <c:tx>
                <c:strRef>
                  <c:f>全圆仪表盘!$H$40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{D79C201D-D885-492F-837D-2B32D7E75564}</c15:txfldGUID>
                      <c15:f>全圆仪表盘!$H$40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"/>
              <c:layout/>
              <c:tx>
                <c:strRef>
                  <c:f>全圆仪表盘!$H$41</c:f>
                  <c:strCache>
                    <c:ptCount val="1"/>
                    <c:pt idx="0">
                      <c:v>45%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{8E24E25D-E291-449B-912A-82D655469E71}</c15:txfldGUID>
                      <c15:f>全圆仪表盘!$H$41</c15:f>
                      <c15:dlblFieldTableCache>
                        <c:ptCount val="1"/>
                        <c:pt idx="0">
                          <c:v>45%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layout/>
              <c:tx>
                <c:strRef>
                  <c:f>全圆仪表盘!$H$42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{AEBD48B8-F03C-4E2D-A365-C267AA76463D}</c15:txfldGUID>
                      <c15:f>全圆仪表盘!$H$42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layout/>
              <c:tx>
                <c:strRef>
                  <c:f>全圆仪表盘!$H$43</c:f>
                  <c:strCache>
                    <c:ptCount val="1"/>
                    <c:pt idx="0">
                      <c:v>50%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{E4BBEE9F-AE80-484E-A831-DDAAE607AEFE}</c15:txfldGUID>
                      <c15:f>全圆仪表盘!$H$43</c15:f>
                      <c15:dlblFieldTableCache>
                        <c:ptCount val="1"/>
                        <c:pt idx="0">
                          <c:v>50%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layout/>
              <c:tx>
                <c:strRef>
                  <c:f>全圆仪表盘!$H$44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{2C617BA0-EA41-4DAF-8EAD-7F7C61E01658}</c15:txfldGUID>
                      <c15:f>全圆仪表盘!$H$44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layout>
                <c:manualLayout>
                  <c:x val="3.8541666666666696E-2"/>
                  <c:y val="-0.1890577412637939"/>
                </c:manualLayout>
              </c:layout>
              <c:tx>
                <c:strRef>
                  <c:f>全圆仪表盘!$H$45</c:f>
                  <c:strCache>
                    <c:ptCount val="1"/>
                    <c:pt idx="0">
                      <c:v>1%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zh-CN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{CEBA5964-CF93-4397-A1A3-F5A3861181B0}</c15:txfldGUID>
                      <c15:f>全圆仪表盘!$H$45</c15:f>
                      <c15:dlblFieldTableCache>
                        <c:ptCount val="1"/>
                        <c:pt idx="0">
                          <c:v>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g/"通""用""格""式"</c:formatCode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</c:numLit>
          </c:cat>
          <c:val>
            <c:numLit>
              <c:formatCode>g/"通""用""格""式"</c:formatCode>
              <c:ptCount val="23"/>
              <c:pt idx="0">
                <c:v>0</c:v>
              </c:pt>
              <c:pt idx="1">
                <c:v>27</c:v>
              </c:pt>
              <c:pt idx="2">
                <c:v>0</c:v>
              </c:pt>
              <c:pt idx="3">
                <c:v>27</c:v>
              </c:pt>
              <c:pt idx="4">
                <c:v>0</c:v>
              </c:pt>
              <c:pt idx="5">
                <c:v>27</c:v>
              </c:pt>
              <c:pt idx="6">
                <c:v>0</c:v>
              </c:pt>
              <c:pt idx="7">
                <c:v>27</c:v>
              </c:pt>
              <c:pt idx="8">
                <c:v>0</c:v>
              </c:pt>
              <c:pt idx="9">
                <c:v>27</c:v>
              </c:pt>
              <c:pt idx="10">
                <c:v>0</c:v>
              </c:pt>
              <c:pt idx="11">
                <c:v>27</c:v>
              </c:pt>
              <c:pt idx="12">
                <c:v>0</c:v>
              </c:pt>
              <c:pt idx="13">
                <c:v>27</c:v>
              </c:pt>
              <c:pt idx="14">
                <c:v>0</c:v>
              </c:pt>
              <c:pt idx="15">
                <c:v>27</c:v>
              </c:pt>
              <c:pt idx="16">
                <c:v>0</c:v>
              </c:pt>
              <c:pt idx="17">
                <c:v>27</c:v>
              </c:pt>
              <c:pt idx="18">
                <c:v>0</c:v>
              </c:pt>
              <c:pt idx="19">
                <c:v>27</c:v>
              </c:pt>
              <c:pt idx="20">
                <c:v>0</c:v>
              </c:pt>
              <c:pt idx="21">
                <c:v>0</c:v>
              </c:pt>
              <c:pt idx="22">
                <c:v>90</c:v>
              </c:pt>
            </c:numLit>
          </c:val>
        </c:ser>
        <c:ser>
          <c:idx val="1"/>
          <c:order val="1"/>
          <c:tx>
            <c:v>预警色带</c:v>
          </c:tx>
          <c:spPr>
            <a:noFill/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00FF00"/>
                  </a:gs>
                </a:gsLst>
                <a:lin ang="0" scaled="1"/>
              </a:gradFill>
              <a:ln w="25400">
                <a:noFill/>
              </a:ln>
            </c:spPr>
          </c:dPt>
          <c:cat>
            <c:numLit>
              <c:formatCode>g/"通""用""格""式"</c:formatCode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</c:numLit>
          </c:cat>
          <c:val>
            <c:numLit>
              <c:formatCode>g/"通""用""格""式"</c:formatCode>
              <c:ptCount val="23"/>
              <c:pt idx="0">
                <c:v>270</c:v>
              </c:pt>
              <c:pt idx="1">
                <c:v>18</c:v>
              </c:pt>
              <c:pt idx="2">
                <c:v>54</c:v>
              </c:pt>
              <c:pt idx="3">
                <c:v>18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</c:ser>
        <c:ser>
          <c:idx val="2"/>
          <c:order val="2"/>
          <c:tx>
            <c:v>外圈刻度</c:v>
          </c:tx>
          <c:spPr>
            <a:solidFill>
              <a:srgbClr val="DDDDDD"/>
            </a:solidFill>
            <a:ln w="3175">
              <a:solidFill>
                <a:srgbClr val="FFFFFF"/>
              </a:solidFill>
              <a:prstDash val="solid"/>
            </a:ln>
          </c:spPr>
          <c:cat>
            <c:numLit>
              <c:formatCode>g/"通""用""格""式"</c:formatCode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</c:numLit>
          </c:cat>
          <c:val>
            <c:numLit>
              <c:formatCode>g/"通""用""格""式"</c:formatCode>
              <c:ptCount val="23"/>
              <c:pt idx="0">
                <c:v>0</c:v>
              </c:pt>
              <c:pt idx="1">
                <c:v>27</c:v>
              </c:pt>
              <c:pt idx="2">
                <c:v>0</c:v>
              </c:pt>
              <c:pt idx="3">
                <c:v>27</c:v>
              </c:pt>
              <c:pt idx="4">
                <c:v>0</c:v>
              </c:pt>
              <c:pt idx="5">
                <c:v>27</c:v>
              </c:pt>
              <c:pt idx="6">
                <c:v>0</c:v>
              </c:pt>
              <c:pt idx="7">
                <c:v>27</c:v>
              </c:pt>
              <c:pt idx="8">
                <c:v>0</c:v>
              </c:pt>
              <c:pt idx="9">
                <c:v>27</c:v>
              </c:pt>
              <c:pt idx="10">
                <c:v>0</c:v>
              </c:pt>
              <c:pt idx="11">
                <c:v>27</c:v>
              </c:pt>
              <c:pt idx="12">
                <c:v>0</c:v>
              </c:pt>
              <c:pt idx="13">
                <c:v>27</c:v>
              </c:pt>
              <c:pt idx="14">
                <c:v>0</c:v>
              </c:pt>
              <c:pt idx="15">
                <c:v>27</c:v>
              </c:pt>
              <c:pt idx="16">
                <c:v>0</c:v>
              </c:pt>
              <c:pt idx="17">
                <c:v>27</c:v>
              </c:pt>
              <c:pt idx="18">
                <c:v>0</c:v>
              </c:pt>
              <c:pt idx="19">
                <c:v>27</c:v>
              </c:pt>
              <c:pt idx="20">
                <c:v>0</c:v>
              </c:pt>
              <c:pt idx="21">
                <c:v>0</c:v>
              </c:pt>
              <c:pt idx="22">
                <c:v>90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25"/>
        <c:holeSize val="70"/>
      </c:doughnutChart>
      <c:pieChart>
        <c:varyColors val="1"/>
        <c:ser>
          <c:idx val="3"/>
          <c:order val="3"/>
          <c:tx>
            <c:strRef>
              <c:f>全圆仪表盘!$H$3</c:f>
              <c:strCache>
                <c:ptCount val="1"/>
                <c:pt idx="0">
                  <c:v>毛利率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56"/>
          <c:dPt>
            <c:idx val="0"/>
            <c:bubble3D val="0"/>
            <c:explosion val="0"/>
            <c:spPr>
              <a:noFill/>
              <a:ln w="25400">
                <a:noFill/>
              </a:ln>
            </c:spPr>
          </c:dPt>
          <c:dPt>
            <c:idx val="1"/>
            <c:bubble3D val="0"/>
            <c:explosion val="0"/>
            <c:spPr>
              <a:noFill/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2"/>
            <c:bubble3D val="0"/>
            <c:explosion val="0"/>
            <c:spPr>
              <a:noFill/>
              <a:ln w="25400">
                <a:noFill/>
              </a:ln>
            </c:spPr>
          </c:dPt>
          <c:val>
            <c:numRef>
              <c:f>全圆仪表盘!$I$4:$I$6</c:f>
              <c:numCache>
                <c:formatCode>0_ </c:formatCode>
                <c:ptCount val="3"/>
                <c:pt idx="0">
                  <c:v>4.9375312343828464</c:v>
                </c:pt>
                <c:pt idx="1">
                  <c:v>0</c:v>
                </c:pt>
                <c:pt idx="2">
                  <c:v>355.06246876561715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5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244" r="0.75000000000000244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实际值阶梯图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阶梯图!$B$2</c:f>
              <c:strCache>
                <c:ptCount val="1"/>
                <c:pt idx="0">
                  <c:v>实际值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阶梯图!$D$3:$D$29</c:f>
                <c:numCache>
                  <c:formatCode>General</c:formatCode>
                  <c:ptCount val="27"/>
                  <c:pt idx="0">
                    <c:v>0</c:v>
                  </c:pt>
                  <c:pt idx="1">
                    <c:v>3.0121990049267522E-2</c:v>
                  </c:pt>
                  <c:pt idx="2">
                    <c:v>4.1191737485586577E-2</c:v>
                  </c:pt>
                  <c:pt idx="3">
                    <c:v>-4.0707390042090674E-2</c:v>
                  </c:pt>
                  <c:pt idx="4">
                    <c:v>4.9891890374031189E-2</c:v>
                  </c:pt>
                  <c:pt idx="5">
                    <c:v>-5.2629935032483699E-2</c:v>
                  </c:pt>
                  <c:pt idx="6">
                    <c:v>-6.3733193644142094E-3</c:v>
                  </c:pt>
                  <c:pt idx="7">
                    <c:v>1.5533833446995549E-2</c:v>
                  </c:pt>
                  <c:pt idx="8">
                    <c:v>-3.2768408749374034E-3</c:v>
                  </c:pt>
                  <c:pt idx="9">
                    <c:v>4.7477481036662383E-2</c:v>
                  </c:pt>
                  <c:pt idx="10">
                    <c:v>-7.495535714285706E-2</c:v>
                  </c:pt>
                  <c:pt idx="11">
                    <c:v>6.3191489361702047E-2</c:v>
                  </c:pt>
                  <c:pt idx="12">
                    <c:v>-3.912113760290814E-2</c:v>
                  </c:pt>
                  <c:pt idx="13">
                    <c:v>1.5929648241206018E-2</c:v>
                  </c:pt>
                  <c:pt idx="14">
                    <c:v>-2.3554603854381018E-4</c:v>
                  </c:pt>
                  <c:pt idx="15">
                    <c:v>-2.2228812413594645E-2</c:v>
                  </c:pt>
                  <c:pt idx="16">
                    <c:v>2.8095323457440702E-2</c:v>
                  </c:pt>
                  <c:pt idx="17">
                    <c:v>7.97634093077082E-3</c:v>
                  </c:pt>
                  <c:pt idx="18">
                    <c:v>-8.8094148991662014E-3</c:v>
                  </c:pt>
                  <c:pt idx="19">
                    <c:v>1.3612866909303412E-2</c:v>
                  </c:pt>
                  <c:pt idx="20">
                    <c:v>-1.1302744008928056E-2</c:v>
                  </c:pt>
                  <c:pt idx="21">
                    <c:v>2.7769333302154475E-3</c:v>
                  </c:pt>
                  <c:pt idx="22">
                    <c:v>-3.3278873061823866E-3</c:v>
                  </c:pt>
                  <c:pt idx="23">
                    <c:v>-1.2501393957339069E-2</c:v>
                  </c:pt>
                  <c:pt idx="24">
                    <c:v>4.0034057259816791E-3</c:v>
                  </c:pt>
                  <c:pt idx="25">
                    <c:v>-2.126121842047668E-2</c:v>
                  </c:pt>
                  <c:pt idx="26">
                    <c:v>9.7850612633831879E-3</c:v>
                  </c:pt>
                </c:numCache>
              </c:numRef>
            </c:minus>
            <c:spPr>
              <a:ln>
                <a:solidFill>
                  <a:srgbClr val="C00000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1"/>
            <c:spPr>
              <a:ln>
                <a:solidFill>
                  <a:srgbClr val="C00000"/>
                </a:solidFill>
              </a:ln>
            </c:spPr>
          </c:errBars>
          <c:xVal>
            <c:numRef>
              <c:f>阶梯图!$A$3:$A$29</c:f>
              <c:numCache>
                <c:formatCode>m/d/yyyy</c:formatCode>
                <c:ptCount val="27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41825</c:v>
                </c:pt>
                <c:pt idx="5">
                  <c:v>41826</c:v>
                </c:pt>
                <c:pt idx="6">
                  <c:v>41827</c:v>
                </c:pt>
                <c:pt idx="7">
                  <c:v>41828</c:v>
                </c:pt>
                <c:pt idx="8">
                  <c:v>41829</c:v>
                </c:pt>
                <c:pt idx="9">
                  <c:v>41830</c:v>
                </c:pt>
                <c:pt idx="10">
                  <c:v>41831</c:v>
                </c:pt>
                <c:pt idx="11">
                  <c:v>41832</c:v>
                </c:pt>
                <c:pt idx="12">
                  <c:v>41833</c:v>
                </c:pt>
                <c:pt idx="13">
                  <c:v>41834</c:v>
                </c:pt>
                <c:pt idx="14">
                  <c:v>41835</c:v>
                </c:pt>
                <c:pt idx="15">
                  <c:v>41836</c:v>
                </c:pt>
                <c:pt idx="16">
                  <c:v>41837</c:v>
                </c:pt>
                <c:pt idx="17">
                  <c:v>41838</c:v>
                </c:pt>
                <c:pt idx="18">
                  <c:v>41839</c:v>
                </c:pt>
                <c:pt idx="19">
                  <c:v>41840</c:v>
                </c:pt>
                <c:pt idx="20">
                  <c:v>41841</c:v>
                </c:pt>
                <c:pt idx="21">
                  <c:v>41842</c:v>
                </c:pt>
                <c:pt idx="22">
                  <c:v>41843</c:v>
                </c:pt>
                <c:pt idx="23">
                  <c:v>41844</c:v>
                </c:pt>
                <c:pt idx="24">
                  <c:v>41845</c:v>
                </c:pt>
                <c:pt idx="25">
                  <c:v>41846</c:v>
                </c:pt>
                <c:pt idx="26">
                  <c:v>41847</c:v>
                </c:pt>
              </c:numCache>
            </c:numRef>
          </c:xVal>
          <c:yVal>
            <c:numRef>
              <c:f>阶梯图!$B$3:$B$29</c:f>
              <c:numCache>
                <c:formatCode>0.00%</c:formatCode>
                <c:ptCount val="27"/>
                <c:pt idx="0">
                  <c:v>0.78372591006423986</c:v>
                </c:pt>
                <c:pt idx="1">
                  <c:v>0.81384790011350738</c:v>
                </c:pt>
                <c:pt idx="2">
                  <c:v>0.85503963759909396</c:v>
                </c:pt>
                <c:pt idx="3">
                  <c:v>0.81433224755700329</c:v>
                </c:pt>
                <c:pt idx="4">
                  <c:v>0.86422413793103448</c:v>
                </c:pt>
                <c:pt idx="5">
                  <c:v>0.81159420289855078</c:v>
                </c:pt>
                <c:pt idx="6">
                  <c:v>0.80522088353413657</c:v>
                </c:pt>
                <c:pt idx="7">
                  <c:v>0.82075471698113212</c:v>
                </c:pt>
                <c:pt idx="8">
                  <c:v>0.81747787610619471</c:v>
                </c:pt>
                <c:pt idx="9">
                  <c:v>0.8649553571428571</c:v>
                </c:pt>
                <c:pt idx="10">
                  <c:v>0.79</c:v>
                </c:pt>
                <c:pt idx="11">
                  <c:v>0.85319148936170208</c:v>
                </c:pt>
                <c:pt idx="12">
                  <c:v>0.81407035175879394</c:v>
                </c:pt>
                <c:pt idx="13">
                  <c:v>0.83</c:v>
                </c:pt>
                <c:pt idx="14">
                  <c:v>0.82976445396145615</c:v>
                </c:pt>
                <c:pt idx="15">
                  <c:v>0.8075356415478615</c:v>
                </c:pt>
                <c:pt idx="16">
                  <c:v>0.83563096500530221</c:v>
                </c:pt>
                <c:pt idx="17">
                  <c:v>0.84360730593607303</c:v>
                </c:pt>
                <c:pt idx="18">
                  <c:v>0.83479789103690683</c:v>
                </c:pt>
                <c:pt idx="19">
                  <c:v>0.84841075794621024</c:v>
                </c:pt>
                <c:pt idx="20">
                  <c:v>0.83710801393728218</c:v>
                </c:pt>
                <c:pt idx="21">
                  <c:v>0.83988494726749763</c:v>
                </c:pt>
                <c:pt idx="22">
                  <c:v>0.83655705996131524</c:v>
                </c:pt>
                <c:pt idx="23">
                  <c:v>0.82405566600397617</c:v>
                </c:pt>
                <c:pt idx="24">
                  <c:v>0.82805907172995785</c:v>
                </c:pt>
                <c:pt idx="25">
                  <c:v>0.80679785330948117</c:v>
                </c:pt>
                <c:pt idx="26">
                  <c:v>0.81658291457286436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19328"/>
        <c:axId val="223625216"/>
      </c:scatterChart>
      <c:valAx>
        <c:axId val="223619328"/>
        <c:scaling>
          <c:orientation val="minMax"/>
          <c:max val="41850"/>
          <c:min val="41821"/>
        </c:scaling>
        <c:delete val="0"/>
        <c:axPos val="b"/>
        <c:numFmt formatCode="m/d;@" sourceLinked="0"/>
        <c:majorTickMark val="out"/>
        <c:minorTickMark val="none"/>
        <c:tickLblPos val="nextTo"/>
        <c:spPr>
          <a:ln>
            <a:tailEnd type="triangle"/>
          </a:ln>
        </c:spPr>
        <c:crossAx val="223625216"/>
        <c:crossesAt val="0.8"/>
        <c:crossBetween val="midCat"/>
        <c:majorUnit val="2"/>
      </c:valAx>
      <c:valAx>
        <c:axId val="22362521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223619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箱型图!$A$16</c:f>
              <c:strCache>
                <c:ptCount val="1"/>
                <c:pt idx="0">
                  <c:v>25%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箱型图!$B$15:$G$15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箱型图!$B$16:$G$16</c:f>
              <c:numCache>
                <c:formatCode>#,##0</c:formatCode>
                <c:ptCount val="6"/>
                <c:pt idx="0">
                  <c:v>2082.25</c:v>
                </c:pt>
                <c:pt idx="1">
                  <c:v>1634.25</c:v>
                </c:pt>
                <c:pt idx="2">
                  <c:v>1445</c:v>
                </c:pt>
                <c:pt idx="3">
                  <c:v>2329</c:v>
                </c:pt>
                <c:pt idx="4">
                  <c:v>995.5</c:v>
                </c:pt>
                <c:pt idx="5">
                  <c:v>2026.25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箱型图!$A$17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箱型图!$B$15:$G$15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箱型图!$B$17:$G$17</c:f>
              <c:numCache>
                <c:formatCode>#,##0</c:formatCode>
                <c:ptCount val="6"/>
                <c:pt idx="0">
                  <c:v>958</c:v>
                </c:pt>
                <c:pt idx="1">
                  <c:v>657</c:v>
                </c:pt>
                <c:pt idx="2">
                  <c:v>587</c:v>
                </c:pt>
                <c:pt idx="3">
                  <c:v>1091</c:v>
                </c:pt>
                <c:pt idx="4">
                  <c:v>654</c:v>
                </c:pt>
                <c:pt idx="5">
                  <c:v>528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箱型图!$A$18</c:f>
              <c:strCache>
                <c:ptCount val="1"/>
                <c:pt idx="0">
                  <c:v>Midd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2"/>
            <c:spPr>
              <a:solidFill>
                <a:schemeClr val="tx1"/>
              </a:solidFill>
              <a:ln w="0">
                <a:solidFill>
                  <a:sysClr val="windowText" lastClr="000000"/>
                </a:solidFill>
              </a:ln>
            </c:spPr>
          </c:marker>
          <c:cat>
            <c:numRef>
              <c:f>箱型图!$B$15:$G$15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箱型图!$B$18:$G$18</c:f>
              <c:numCache>
                <c:formatCode>#,##0</c:formatCode>
                <c:ptCount val="6"/>
                <c:pt idx="0">
                  <c:v>3140</c:v>
                </c:pt>
                <c:pt idx="1">
                  <c:v>2401</c:v>
                </c:pt>
                <c:pt idx="2">
                  <c:v>2596</c:v>
                </c:pt>
                <c:pt idx="3">
                  <c:v>3954</c:v>
                </c:pt>
                <c:pt idx="4">
                  <c:v>1227.5</c:v>
                </c:pt>
                <c:pt idx="5">
                  <c:v>3300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箱型图!$A$19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箱型图!$B$15:$G$15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箱型图!$B$19:$G$19</c:f>
              <c:numCache>
                <c:formatCode>#,##0</c:formatCode>
                <c:ptCount val="6"/>
                <c:pt idx="0">
                  <c:v>4151</c:v>
                </c:pt>
                <c:pt idx="1">
                  <c:v>4785</c:v>
                </c:pt>
                <c:pt idx="2">
                  <c:v>4638</c:v>
                </c:pt>
                <c:pt idx="3">
                  <c:v>5733</c:v>
                </c:pt>
                <c:pt idx="4">
                  <c:v>4276.125</c:v>
                </c:pt>
                <c:pt idx="5">
                  <c:v>4911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箱型图!$A$20</c:f>
              <c:strCache>
                <c:ptCount val="1"/>
                <c:pt idx="0">
                  <c:v>75%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箱型图!$B$15:$G$15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箱型图!$B$20:$G$20</c:f>
              <c:numCache>
                <c:formatCode>#,##0</c:formatCode>
                <c:ptCount val="6"/>
                <c:pt idx="0">
                  <c:v>3622.5</c:v>
                </c:pt>
                <c:pt idx="1">
                  <c:v>3422.5</c:v>
                </c:pt>
                <c:pt idx="2">
                  <c:v>3678.5</c:v>
                </c:pt>
                <c:pt idx="3">
                  <c:v>4707.25</c:v>
                </c:pt>
                <c:pt idx="4">
                  <c:v>2307.75</c:v>
                </c:pt>
                <c:pt idx="5">
                  <c:v>3669.75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223373952"/>
        <c:axId val="223379840"/>
      </c:lineChart>
      <c:scatterChart>
        <c:scatterStyle val="lineMarker"/>
        <c:varyColors val="0"/>
        <c:ser>
          <c:idx val="6"/>
          <c:order val="5"/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箱型图!$C$52:$C$63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xVal>
          <c:yVal>
            <c:numRef>
              <c:f>箱型图!$D$52:$D$63</c:f>
              <c:numCache>
                <c:formatCode>#,##0</c:formatCode>
                <c:ptCount val="12"/>
                <c:pt idx="0">
                  <c:v>4785</c:v>
                </c:pt>
                <c:pt idx="1">
                  <c:v>2404</c:v>
                </c:pt>
                <c:pt idx="2">
                  <c:v>3352</c:v>
                </c:pt>
                <c:pt idx="3">
                  <c:v>3634</c:v>
                </c:pt>
                <c:pt idx="4">
                  <c:v>3119</c:v>
                </c:pt>
                <c:pt idx="5">
                  <c:v>1912</c:v>
                </c:pt>
                <c:pt idx="6">
                  <c:v>4613</c:v>
                </c:pt>
                <c:pt idx="7">
                  <c:v>2398</c:v>
                </c:pt>
                <c:pt idx="8">
                  <c:v>657</c:v>
                </c:pt>
                <c:pt idx="9">
                  <c:v>2141</c:v>
                </c:pt>
                <c:pt idx="10">
                  <c:v>701</c:v>
                </c:pt>
                <c:pt idx="11">
                  <c:v>801</c:v>
                </c:pt>
              </c:numCache>
            </c:numRef>
          </c:yVal>
          <c:smooth val="0"/>
        </c:ser>
        <c:ser>
          <c:idx val="7"/>
          <c:order val="6"/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箱型图!$E$52:$E$63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xVal>
          <c:yVal>
            <c:numRef>
              <c:f>箱型图!$F$52:$F$63</c:f>
              <c:numCache>
                <c:formatCode>#,##0</c:formatCode>
                <c:ptCount val="12"/>
                <c:pt idx="0">
                  <c:v>1580</c:v>
                </c:pt>
                <c:pt idx="1">
                  <c:v>4638</c:v>
                </c:pt>
                <c:pt idx="2">
                  <c:v>931</c:v>
                </c:pt>
                <c:pt idx="3">
                  <c:v>3638</c:v>
                </c:pt>
                <c:pt idx="4">
                  <c:v>2913</c:v>
                </c:pt>
                <c:pt idx="5">
                  <c:v>2724</c:v>
                </c:pt>
                <c:pt idx="6">
                  <c:v>2468</c:v>
                </c:pt>
                <c:pt idx="7">
                  <c:v>4555</c:v>
                </c:pt>
                <c:pt idx="8">
                  <c:v>1040</c:v>
                </c:pt>
                <c:pt idx="9">
                  <c:v>587</c:v>
                </c:pt>
                <c:pt idx="10">
                  <c:v>1640</c:v>
                </c:pt>
                <c:pt idx="11">
                  <c:v>3800</c:v>
                </c:pt>
              </c:numCache>
            </c:numRef>
          </c:yVal>
          <c:smooth val="0"/>
        </c:ser>
        <c:ser>
          <c:idx val="8"/>
          <c:order val="7"/>
          <c:spPr>
            <a:ln w="28575">
              <a:noFill/>
            </a:ln>
          </c:spPr>
          <c:marker>
            <c:symbol val="diamond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箱型图!$B$15:$G$15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箱型图!$B$21:$G$21</c:f>
              <c:numCache>
                <c:formatCode>#,##0</c:formatCode>
                <c:ptCount val="6"/>
                <c:pt idx="0">
                  <c:v>2898</c:v>
                </c:pt>
                <c:pt idx="1">
                  <c:v>2543.0833333333335</c:v>
                </c:pt>
                <c:pt idx="2">
                  <c:v>2542.8333333333335</c:v>
                </c:pt>
                <c:pt idx="3">
                  <c:v>3606.1666666666665</c:v>
                </c:pt>
                <c:pt idx="4">
                  <c:v>1920.5</c:v>
                </c:pt>
                <c:pt idx="5">
                  <c:v>2894.75</c:v>
                </c:pt>
              </c:numCache>
            </c:numRef>
          </c:yVal>
          <c:smooth val="0"/>
        </c:ser>
        <c:ser>
          <c:idx val="5"/>
          <c:order val="8"/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箱型图!$A$52:$A$63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xVal>
          <c:yVal>
            <c:numRef>
              <c:f>箱型图!$B$52:$B$63</c:f>
              <c:numCache>
                <c:formatCode>#,##0</c:formatCode>
                <c:ptCount val="12"/>
                <c:pt idx="0">
                  <c:v>2702</c:v>
                </c:pt>
                <c:pt idx="1">
                  <c:v>1647</c:v>
                </c:pt>
                <c:pt idx="2">
                  <c:v>3570</c:v>
                </c:pt>
                <c:pt idx="3">
                  <c:v>3568</c:v>
                </c:pt>
                <c:pt idx="4">
                  <c:v>2156</c:v>
                </c:pt>
                <c:pt idx="5">
                  <c:v>4151</c:v>
                </c:pt>
                <c:pt idx="6">
                  <c:v>1861</c:v>
                </c:pt>
                <c:pt idx="7">
                  <c:v>4103</c:v>
                </c:pt>
                <c:pt idx="8">
                  <c:v>958</c:v>
                </c:pt>
                <c:pt idx="9">
                  <c:v>3484</c:v>
                </c:pt>
                <c:pt idx="10">
                  <c:v>3780</c:v>
                </c:pt>
                <c:pt idx="11">
                  <c:v>2796</c:v>
                </c:pt>
              </c:numCache>
            </c:numRef>
          </c:y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箱型图!$G$52:$G$63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箱型图!$H$52:$H$63</c:f>
              <c:numCache>
                <c:formatCode>#,##0</c:formatCode>
                <c:ptCount val="12"/>
                <c:pt idx="0">
                  <c:v>2429</c:v>
                </c:pt>
                <c:pt idx="1">
                  <c:v>4443</c:v>
                </c:pt>
                <c:pt idx="2">
                  <c:v>4056</c:v>
                </c:pt>
                <c:pt idx="3">
                  <c:v>3852</c:v>
                </c:pt>
                <c:pt idx="4">
                  <c:v>4705</c:v>
                </c:pt>
                <c:pt idx="5">
                  <c:v>5733</c:v>
                </c:pt>
                <c:pt idx="6">
                  <c:v>2029</c:v>
                </c:pt>
                <c:pt idx="7">
                  <c:v>1091</c:v>
                </c:pt>
                <c:pt idx="8">
                  <c:v>4780</c:v>
                </c:pt>
                <c:pt idx="9">
                  <c:v>1783</c:v>
                </c:pt>
                <c:pt idx="10">
                  <c:v>3659</c:v>
                </c:pt>
                <c:pt idx="11">
                  <c:v>4714</c:v>
                </c:pt>
              </c:numCache>
            </c:numRef>
          </c:y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箱型图!$I$52:$I$63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xVal>
          <c:yVal>
            <c:numRef>
              <c:f>箱型图!$J$52:$J$63</c:f>
              <c:numCache>
                <c:formatCode>#,##0</c:formatCode>
                <c:ptCount val="12"/>
                <c:pt idx="0">
                  <c:v>994</c:v>
                </c:pt>
                <c:pt idx="1">
                  <c:v>1399</c:v>
                </c:pt>
                <c:pt idx="2">
                  <c:v>3120</c:v>
                </c:pt>
                <c:pt idx="3">
                  <c:v>2037</c:v>
                </c:pt>
                <c:pt idx="4">
                  <c:v>1314</c:v>
                </c:pt>
                <c:pt idx="5">
                  <c:v>1141</c:v>
                </c:pt>
                <c:pt idx="6">
                  <c:v>1139</c:v>
                </c:pt>
                <c:pt idx="7">
                  <c:v>654</c:v>
                </c:pt>
                <c:pt idx="8">
                  <c:v>882</c:v>
                </c:pt>
                <c:pt idx="9">
                  <c:v>4812</c:v>
                </c:pt>
                <c:pt idx="10">
                  <c:v>4558</c:v>
                </c:pt>
                <c:pt idx="11">
                  <c:v>996</c:v>
                </c:pt>
              </c:numCache>
            </c:numRef>
          </c:yVal>
          <c:smooth val="0"/>
        </c:ser>
        <c:ser>
          <c:idx val="11"/>
          <c:order val="11"/>
          <c:tx>
            <c:v>6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箱型图!$K$52:$K$63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xVal>
          <c:yVal>
            <c:numRef>
              <c:f>箱型图!$L$52:$L$63</c:f>
              <c:numCache>
                <c:formatCode>#,##0</c:formatCode>
                <c:ptCount val="12"/>
                <c:pt idx="0">
                  <c:v>4911</c:v>
                </c:pt>
                <c:pt idx="1">
                  <c:v>3628</c:v>
                </c:pt>
                <c:pt idx="2">
                  <c:v>3548</c:v>
                </c:pt>
                <c:pt idx="3">
                  <c:v>1225</c:v>
                </c:pt>
                <c:pt idx="4">
                  <c:v>3795</c:v>
                </c:pt>
                <c:pt idx="5">
                  <c:v>1289</c:v>
                </c:pt>
                <c:pt idx="6">
                  <c:v>4101</c:v>
                </c:pt>
                <c:pt idx="7">
                  <c:v>528</c:v>
                </c:pt>
                <c:pt idx="8">
                  <c:v>3275</c:v>
                </c:pt>
                <c:pt idx="9">
                  <c:v>2272</c:v>
                </c:pt>
                <c:pt idx="10">
                  <c:v>2840</c:v>
                </c:pt>
                <c:pt idx="11">
                  <c:v>3325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373952"/>
        <c:axId val="223379840"/>
      </c:scatterChart>
      <c:catAx>
        <c:axId val="22337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3379840"/>
        <c:crosses val="autoZero"/>
        <c:auto val="1"/>
        <c:lblAlgn val="ctr"/>
        <c:lblOffset val="100"/>
        <c:noMultiLvlLbl val="0"/>
      </c:catAx>
      <c:valAx>
        <c:axId val="2233798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337395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52448983320245"/>
          <c:y val="0"/>
          <c:w val="0.63892138772676621"/>
          <c:h val="1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bubble3D val="0"/>
            <c:spPr>
              <a:noFill/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600">
                      <a:solidFill>
                        <a:schemeClr val="bg1"/>
                      </a:solidFill>
                      <a:latin typeface="Impact" pitchFamily="34" charset="0"/>
                    </a:defRPr>
                  </a:pPr>
                  <a:endParaRPr lang="zh-CN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Impact" pitchFamily="34" charset="0"/>
                    </a:defRPr>
                  </a:pPr>
                  <a:endParaRPr lang="zh-CN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050">
                      <a:solidFill>
                        <a:schemeClr val="bg1"/>
                      </a:solidFill>
                      <a:latin typeface="Impact" pitchFamily="34" charset="0"/>
                    </a:defRPr>
                  </a:pPr>
                  <a:endParaRPr lang="zh-CN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025481189851346E-2"/>
                  <c:y val="6.1216827063283836E-3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Impact" pitchFamily="34" charset="0"/>
                    </a:defRPr>
                  </a:pPr>
                  <a:endParaRPr lang="zh-CN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  <a:latin typeface="Impact" pitchFamily="34" charset="0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半圆式饼图!$A$2:$A$8</c:f>
              <c:strCache>
                <c:ptCount val="7"/>
                <c:pt idx="0">
                  <c:v>类别1</c:v>
                </c:pt>
                <c:pt idx="1">
                  <c:v>类别2</c:v>
                </c:pt>
                <c:pt idx="2">
                  <c:v>类别3</c:v>
                </c:pt>
                <c:pt idx="3">
                  <c:v>类别4</c:v>
                </c:pt>
                <c:pt idx="4">
                  <c:v>类别5</c:v>
                </c:pt>
                <c:pt idx="5">
                  <c:v>类别6</c:v>
                </c:pt>
                <c:pt idx="6">
                  <c:v>Total</c:v>
                </c:pt>
              </c:strCache>
            </c:strRef>
          </c:cat>
          <c:val>
            <c:numRef>
              <c:f>半圆式饼图!$B$2:$B$8</c:f>
              <c:numCache>
                <c:formatCode>General</c:formatCode>
                <c:ptCount val="7"/>
                <c:pt idx="0">
                  <c:v>40</c:v>
                </c:pt>
                <c:pt idx="1">
                  <c:v>25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5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手风琴图!$C$35</c:f>
              <c:strCache>
                <c:ptCount val="1"/>
                <c:pt idx="0">
                  <c:v>前5名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3796797900262471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339566272965880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3031045494313210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831703849518814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831703849518814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手风琴图!$B$36:$B$50</c:f>
              <c:strCache>
                <c:ptCount val="15"/>
                <c:pt idx="0">
                  <c:v>江苏</c:v>
                </c:pt>
                <c:pt idx="1">
                  <c:v>福建</c:v>
                </c:pt>
                <c:pt idx="2">
                  <c:v>天津</c:v>
                </c:pt>
                <c:pt idx="3">
                  <c:v>云南</c:v>
                </c:pt>
                <c:pt idx="4">
                  <c:v>四川</c:v>
                </c:pt>
                <c:pt idx="10">
                  <c:v>西藏</c:v>
                </c:pt>
                <c:pt idx="11">
                  <c:v>陕西</c:v>
                </c:pt>
                <c:pt idx="12">
                  <c:v>内蒙</c:v>
                </c:pt>
                <c:pt idx="13">
                  <c:v>安徽</c:v>
                </c:pt>
                <c:pt idx="14">
                  <c:v>重庆</c:v>
                </c:pt>
              </c:strCache>
            </c:strRef>
          </c:cat>
          <c:val>
            <c:numRef>
              <c:f>手风琴图!$C$36:$C$50</c:f>
              <c:numCache>
                <c:formatCode>General</c:formatCode>
                <c:ptCount val="15"/>
                <c:pt idx="0">
                  <c:v>120</c:v>
                </c:pt>
                <c:pt idx="1">
                  <c:v>110</c:v>
                </c:pt>
                <c:pt idx="2">
                  <c:v>95</c:v>
                </c:pt>
                <c:pt idx="3">
                  <c:v>91</c:v>
                </c:pt>
                <c:pt idx="4">
                  <c:v>91</c:v>
                </c:pt>
              </c:numCache>
            </c:numRef>
          </c:val>
        </c:ser>
        <c:ser>
          <c:idx val="1"/>
          <c:order val="1"/>
          <c:tx>
            <c:strRef>
              <c:f>手风琴图!$D$35</c:f>
              <c:strCache>
                <c:ptCount val="1"/>
                <c:pt idx="0">
                  <c:v>后5名</c:v>
                </c:pt>
              </c:strCache>
            </c:strRef>
          </c:tx>
          <c:invertIfNegative val="0"/>
          <c:dLbls>
            <c:dLbl>
              <c:idx val="10"/>
              <c:layout>
                <c:manualLayout>
                  <c:x val="0.18746303587051646"/>
                  <c:y val="-8.4875562720133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9011832895888015"/>
                  <c:y val="4.62962962962971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1783950131233595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170061679790026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.1699391951006126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手风琴图!$B$36:$B$50</c:f>
              <c:strCache>
                <c:ptCount val="15"/>
                <c:pt idx="0">
                  <c:v>江苏</c:v>
                </c:pt>
                <c:pt idx="1">
                  <c:v>福建</c:v>
                </c:pt>
                <c:pt idx="2">
                  <c:v>天津</c:v>
                </c:pt>
                <c:pt idx="3">
                  <c:v>云南</c:v>
                </c:pt>
                <c:pt idx="4">
                  <c:v>四川</c:v>
                </c:pt>
                <c:pt idx="10">
                  <c:v>西藏</c:v>
                </c:pt>
                <c:pt idx="11">
                  <c:v>陕西</c:v>
                </c:pt>
                <c:pt idx="12">
                  <c:v>内蒙</c:v>
                </c:pt>
                <c:pt idx="13">
                  <c:v>安徽</c:v>
                </c:pt>
                <c:pt idx="14">
                  <c:v>重庆</c:v>
                </c:pt>
              </c:strCache>
            </c:strRef>
          </c:cat>
          <c:val>
            <c:numRef>
              <c:f>手风琴图!$D$36:$D$50</c:f>
              <c:numCache>
                <c:formatCode>General</c:formatCode>
                <c:ptCount val="15"/>
                <c:pt idx="10">
                  <c:v>58</c:v>
                </c:pt>
                <c:pt idx="11">
                  <c:v>57</c:v>
                </c:pt>
                <c:pt idx="12">
                  <c:v>52</c:v>
                </c:pt>
                <c:pt idx="13">
                  <c:v>52</c:v>
                </c:pt>
                <c:pt idx="14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overlap val="100"/>
        <c:axId val="222735360"/>
        <c:axId val="222753536"/>
      </c:barChart>
      <c:barChart>
        <c:barDir val="bar"/>
        <c:grouping val="stacked"/>
        <c:varyColors val="0"/>
        <c:ser>
          <c:idx val="2"/>
          <c:order val="2"/>
          <c:spPr>
            <a:solidFill>
              <a:schemeClr val="bg1">
                <a:lumMod val="65000"/>
              </a:schemeClr>
            </a:solidFill>
          </c:spPr>
          <c:invertIfNegative val="0"/>
          <c:val>
            <c:numRef>
              <c:f>手风琴图!$G$36:$G$95</c:f>
              <c:numCache>
                <c:formatCode>General</c:formatCode>
                <c:ptCount val="60"/>
                <c:pt idx="19">
                  <c:v>90</c:v>
                </c:pt>
                <c:pt idx="20">
                  <c:v>89.5</c:v>
                </c:pt>
                <c:pt idx="21">
                  <c:v>89</c:v>
                </c:pt>
                <c:pt idx="22">
                  <c:v>88.5</c:v>
                </c:pt>
                <c:pt idx="23">
                  <c:v>88</c:v>
                </c:pt>
                <c:pt idx="24">
                  <c:v>87.5</c:v>
                </c:pt>
                <c:pt idx="25">
                  <c:v>87</c:v>
                </c:pt>
                <c:pt idx="26">
                  <c:v>86.5</c:v>
                </c:pt>
                <c:pt idx="27">
                  <c:v>86</c:v>
                </c:pt>
                <c:pt idx="28">
                  <c:v>85.5</c:v>
                </c:pt>
                <c:pt idx="29">
                  <c:v>85</c:v>
                </c:pt>
                <c:pt idx="30">
                  <c:v>84.5</c:v>
                </c:pt>
                <c:pt idx="31">
                  <c:v>84</c:v>
                </c:pt>
                <c:pt idx="32">
                  <c:v>83.5</c:v>
                </c:pt>
                <c:pt idx="33">
                  <c:v>83</c:v>
                </c:pt>
                <c:pt idx="34">
                  <c:v>82.5</c:v>
                </c:pt>
                <c:pt idx="35">
                  <c:v>82</c:v>
                </c:pt>
                <c:pt idx="36">
                  <c:v>81.5</c:v>
                </c:pt>
                <c:pt idx="37">
                  <c:v>81</c:v>
                </c:pt>
                <c:pt idx="38">
                  <c:v>80.5</c:v>
                </c:pt>
                <c:pt idx="39">
                  <c:v>80</c:v>
                </c:pt>
                <c:pt idx="40">
                  <c:v>79.5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822400"/>
        <c:axId val="222755072"/>
      </c:barChart>
      <c:catAx>
        <c:axId val="222735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2753536"/>
        <c:crosses val="autoZero"/>
        <c:auto val="1"/>
        <c:lblAlgn val="ctr"/>
        <c:lblOffset val="100"/>
        <c:noMultiLvlLbl val="0"/>
      </c:catAx>
      <c:valAx>
        <c:axId val="222753536"/>
        <c:scaling>
          <c:orientation val="minMax"/>
          <c:max val="150"/>
          <c:min val="0"/>
        </c:scaling>
        <c:delete val="1"/>
        <c:axPos val="t"/>
        <c:numFmt formatCode="General" sourceLinked="1"/>
        <c:majorTickMark val="out"/>
        <c:minorTickMark val="none"/>
        <c:tickLblPos val="none"/>
        <c:crossAx val="222735360"/>
        <c:crosses val="autoZero"/>
        <c:crossBetween val="between"/>
      </c:valAx>
      <c:valAx>
        <c:axId val="222755072"/>
        <c:scaling>
          <c:orientation val="minMax"/>
          <c:max val="150"/>
          <c:min val="0"/>
        </c:scaling>
        <c:delete val="1"/>
        <c:axPos val="t"/>
        <c:numFmt formatCode="General" sourceLinked="1"/>
        <c:majorTickMark val="out"/>
        <c:minorTickMark val="none"/>
        <c:tickLblPos val="none"/>
        <c:crossAx val="222822400"/>
        <c:crossesAt val="1"/>
        <c:crossBetween val="between"/>
        <c:majorUnit val="1"/>
      </c:valAx>
      <c:catAx>
        <c:axId val="222822400"/>
        <c:scaling>
          <c:orientation val="maxMin"/>
        </c:scaling>
        <c:delete val="1"/>
        <c:axPos val="l"/>
        <c:majorTickMark val="out"/>
        <c:minorTickMark val="none"/>
        <c:tickLblPos val="none"/>
        <c:crossAx val="2227550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8780572782402"/>
          <c:y val="5.6935998384817284E-2"/>
          <c:w val="0.81231923443197962"/>
          <c:h val="0.77356834241873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不等宽柱状图!$C$26</c:f>
              <c:strCache>
                <c:ptCount val="1"/>
                <c:pt idx="0">
                  <c:v>产品1</c:v>
                </c:pt>
              </c:strCache>
            </c:strRef>
          </c:tx>
          <c:invertIfNegative val="0"/>
          <c:cat>
            <c:numRef>
              <c:f>不等宽柱状图!$A$27:$A$129</c:f>
              <c:numCache>
                <c:formatCode>General</c:formatCode>
                <c:ptCount val="103"/>
                <c:pt idx="14">
                  <c:v>50</c:v>
                </c:pt>
                <c:pt idx="58">
                  <c:v>25</c:v>
                </c:pt>
                <c:pt idx="84">
                  <c:v>15</c:v>
                </c:pt>
                <c:pt idx="98">
                  <c:v>10</c:v>
                </c:pt>
              </c:numCache>
            </c:numRef>
          </c:cat>
          <c:val>
            <c:numRef>
              <c:f>不等宽柱状图!$C$27:$C$129</c:f>
              <c:numCache>
                <c:formatCode>General</c:formatCode>
                <c:ptCount val="10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</c:numCache>
            </c:numRef>
          </c:val>
        </c:ser>
        <c:ser>
          <c:idx val="1"/>
          <c:order val="1"/>
          <c:tx>
            <c:strRef>
              <c:f>不等宽柱状图!$D$26</c:f>
              <c:strCache>
                <c:ptCount val="1"/>
                <c:pt idx="0">
                  <c:v>产品2</c:v>
                </c:pt>
              </c:strCache>
            </c:strRef>
          </c:tx>
          <c:invertIfNegative val="0"/>
          <c:cat>
            <c:numRef>
              <c:f>不等宽柱状图!$A$27:$A$129</c:f>
              <c:numCache>
                <c:formatCode>General</c:formatCode>
                <c:ptCount val="103"/>
                <c:pt idx="14">
                  <c:v>50</c:v>
                </c:pt>
                <c:pt idx="58">
                  <c:v>25</c:v>
                </c:pt>
                <c:pt idx="84">
                  <c:v>15</c:v>
                </c:pt>
                <c:pt idx="98">
                  <c:v>10</c:v>
                </c:pt>
              </c:numCache>
            </c:numRef>
          </c:cat>
          <c:val>
            <c:numRef>
              <c:f>不等宽柱状图!$D$27:$D$129</c:f>
              <c:numCache>
                <c:formatCode>General</c:formatCode>
                <c:ptCount val="103"/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</c:numCache>
            </c:numRef>
          </c:val>
        </c:ser>
        <c:ser>
          <c:idx val="2"/>
          <c:order val="2"/>
          <c:tx>
            <c:strRef>
              <c:f>不等宽柱状图!$E$26</c:f>
              <c:strCache>
                <c:ptCount val="1"/>
                <c:pt idx="0">
                  <c:v>产品3</c:v>
                </c:pt>
              </c:strCache>
            </c:strRef>
          </c:tx>
          <c:invertIfNegative val="0"/>
          <c:cat>
            <c:numRef>
              <c:f>不等宽柱状图!$A$27:$A$129</c:f>
              <c:numCache>
                <c:formatCode>General</c:formatCode>
                <c:ptCount val="103"/>
                <c:pt idx="14">
                  <c:v>50</c:v>
                </c:pt>
                <c:pt idx="58">
                  <c:v>25</c:v>
                </c:pt>
                <c:pt idx="84">
                  <c:v>15</c:v>
                </c:pt>
                <c:pt idx="98">
                  <c:v>10</c:v>
                </c:pt>
              </c:numCache>
            </c:numRef>
          </c:cat>
          <c:val>
            <c:numRef>
              <c:f>不等宽柱状图!$E$27:$E$129</c:f>
              <c:numCache>
                <c:formatCode>General</c:formatCode>
                <c:ptCount val="103"/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45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45</c:v>
                </c:pt>
                <c:pt idx="86">
                  <c:v>45</c:v>
                </c:pt>
                <c:pt idx="87">
                  <c:v>45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</c:numCache>
            </c:numRef>
          </c:val>
        </c:ser>
        <c:ser>
          <c:idx val="3"/>
          <c:order val="3"/>
          <c:tx>
            <c:strRef>
              <c:f>不等宽柱状图!$F$26</c:f>
              <c:strCache>
                <c:ptCount val="1"/>
                <c:pt idx="0">
                  <c:v>产品4</c:v>
                </c:pt>
              </c:strCache>
            </c:strRef>
          </c:tx>
          <c:invertIfNegative val="0"/>
          <c:cat>
            <c:numRef>
              <c:f>不等宽柱状图!$A$27:$A$129</c:f>
              <c:numCache>
                <c:formatCode>General</c:formatCode>
                <c:ptCount val="103"/>
                <c:pt idx="14">
                  <c:v>50</c:v>
                </c:pt>
                <c:pt idx="58">
                  <c:v>25</c:v>
                </c:pt>
                <c:pt idx="84">
                  <c:v>15</c:v>
                </c:pt>
                <c:pt idx="98">
                  <c:v>10</c:v>
                </c:pt>
              </c:numCache>
            </c:numRef>
          </c:cat>
          <c:val>
            <c:numRef>
              <c:f>不等宽柱状图!$F$27:$F$129</c:f>
              <c:numCache>
                <c:formatCode>General</c:formatCode>
                <c:ptCount val="103"/>
                <c:pt idx="93">
                  <c:v>65</c:v>
                </c:pt>
                <c:pt idx="94">
                  <c:v>65</c:v>
                </c:pt>
                <c:pt idx="95">
                  <c:v>65</c:v>
                </c:pt>
                <c:pt idx="96">
                  <c:v>65</c:v>
                </c:pt>
                <c:pt idx="97">
                  <c:v>65</c:v>
                </c:pt>
                <c:pt idx="98">
                  <c:v>65</c:v>
                </c:pt>
                <c:pt idx="99">
                  <c:v>65</c:v>
                </c:pt>
                <c:pt idx="100">
                  <c:v>65</c:v>
                </c:pt>
                <c:pt idx="101">
                  <c:v>65</c:v>
                </c:pt>
                <c:pt idx="102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3549696"/>
        <c:axId val="223551872"/>
      </c:barChart>
      <c:catAx>
        <c:axId val="22354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用户规模</a:t>
                </a:r>
              </a:p>
            </c:rich>
          </c:tx>
          <c:layout>
            <c:manualLayout>
              <c:xMode val="edge"/>
              <c:yMode val="edge"/>
              <c:x val="7.0085476041158584E-2"/>
              <c:y val="0.851282051282051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23551872"/>
        <c:crosses val="autoZero"/>
        <c:auto val="1"/>
        <c:lblAlgn val="ctr"/>
        <c:lblOffset val="100"/>
        <c:noMultiLvlLbl val="0"/>
      </c:catAx>
      <c:valAx>
        <c:axId val="22355187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en-US" altLang="zh-CN"/>
                  <a:t>ARPU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3549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323159826260654"/>
          <c:y val="5.8123965273571575E-2"/>
          <c:w val="0.52228462592618397"/>
          <c:h val="0.14529053099131847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81720430107559E-3"/>
          <c:y val="0"/>
          <c:w val="0.99731182795698869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</c:spPr>
          <c:invertIfNegative val="0"/>
          <c:val>
            <c:numRef>
              <c:f>多度量的不等宽条形图!$B$34:$B$138</c:f>
              <c:numCache>
                <c:formatCode>0%</c:formatCode>
                <c:ptCount val="105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0.66</c:v>
                </c:pt>
                <c:pt idx="8">
                  <c:v>0.66</c:v>
                </c:pt>
                <c:pt idx="9">
                  <c:v>0.66</c:v>
                </c:pt>
              </c:numCache>
            </c:numRef>
          </c:val>
        </c:ser>
        <c:ser>
          <c:idx val="1"/>
          <c:order val="1"/>
          <c:spPr>
            <a:noFill/>
          </c:spPr>
          <c:invertIfNegative val="0"/>
          <c:val>
            <c:numRef>
              <c:f>多度量的不等宽条形图!$C$34:$C$138</c:f>
              <c:numCache>
                <c:formatCode>0%</c:formatCode>
                <c:ptCount val="105"/>
                <c:pt idx="0">
                  <c:v>1.9999999999999962E-2</c:v>
                </c:pt>
                <c:pt idx="1">
                  <c:v>1.9999999999999962E-2</c:v>
                </c:pt>
                <c:pt idx="2">
                  <c:v>1.9999999999999962E-2</c:v>
                </c:pt>
                <c:pt idx="3">
                  <c:v>1.9999999999999962E-2</c:v>
                </c:pt>
                <c:pt idx="4">
                  <c:v>1.9999999999999962E-2</c:v>
                </c:pt>
                <c:pt idx="5">
                  <c:v>1.9999999999999962E-2</c:v>
                </c:pt>
                <c:pt idx="6">
                  <c:v>1.9999999999999962E-2</c:v>
                </c:pt>
                <c:pt idx="7">
                  <c:v>1.9999999999999962E-2</c:v>
                </c:pt>
                <c:pt idx="8">
                  <c:v>1.9999999999999962E-2</c:v>
                </c:pt>
                <c:pt idx="9">
                  <c:v>1.9999999999999962E-2</c:v>
                </c:pt>
              </c:numCache>
            </c:numRef>
          </c:val>
        </c:ser>
        <c:ser>
          <c:idx val="2"/>
          <c:order val="2"/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多度量的不等宽条形图!$D$34:$D$138</c:f>
              <c:numCache>
                <c:formatCode>0%</c:formatCode>
                <c:ptCount val="105"/>
                <c:pt idx="0">
                  <c:v>0.32</c:v>
                </c:pt>
                <c:pt idx="1">
                  <c:v>0.32</c:v>
                </c:pt>
                <c:pt idx="2">
                  <c:v>0.32</c:v>
                </c:pt>
                <c:pt idx="3">
                  <c:v>0.32</c:v>
                </c:pt>
                <c:pt idx="4">
                  <c:v>0.32</c:v>
                </c:pt>
                <c:pt idx="5">
                  <c:v>0.32</c:v>
                </c:pt>
                <c:pt idx="6">
                  <c:v>0.32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</c:numCache>
            </c:numRef>
          </c:val>
        </c:ser>
        <c:ser>
          <c:idx val="3"/>
          <c:order val="3"/>
          <c:spPr>
            <a:solidFill>
              <a:schemeClr val="tx2">
                <a:lumMod val="75000"/>
              </a:schemeClr>
            </a:solidFill>
          </c:spPr>
          <c:invertIfNegative val="0"/>
          <c:val>
            <c:numRef>
              <c:f>多度量的不等宽条形图!$E$34:$E$138</c:f>
              <c:numCache>
                <c:formatCode>0%</c:formatCode>
                <c:ptCount val="105"/>
                <c:pt idx="11">
                  <c:v>0.66</c:v>
                </c:pt>
                <c:pt idx="12">
                  <c:v>0.66</c:v>
                </c:pt>
                <c:pt idx="13">
                  <c:v>0.66</c:v>
                </c:pt>
                <c:pt idx="14">
                  <c:v>0.66</c:v>
                </c:pt>
                <c:pt idx="15">
                  <c:v>0.66</c:v>
                </c:pt>
                <c:pt idx="16">
                  <c:v>0.66</c:v>
                </c:pt>
                <c:pt idx="17">
                  <c:v>0.66</c:v>
                </c:pt>
                <c:pt idx="18">
                  <c:v>0.66</c:v>
                </c:pt>
              </c:numCache>
            </c:numRef>
          </c:val>
        </c:ser>
        <c:ser>
          <c:idx val="4"/>
          <c:order val="4"/>
          <c:spPr>
            <a:noFill/>
          </c:spPr>
          <c:invertIfNegative val="0"/>
          <c:val>
            <c:numRef>
              <c:f>多度量的不等宽条形图!$F$34:$F$138</c:f>
              <c:numCache>
                <c:formatCode>0%</c:formatCode>
                <c:ptCount val="105"/>
                <c:pt idx="11">
                  <c:v>2.9999999999999971E-2</c:v>
                </c:pt>
                <c:pt idx="12">
                  <c:v>2.9999999999999971E-2</c:v>
                </c:pt>
                <c:pt idx="13">
                  <c:v>2.9999999999999971E-2</c:v>
                </c:pt>
                <c:pt idx="14">
                  <c:v>2.9999999999999971E-2</c:v>
                </c:pt>
                <c:pt idx="15">
                  <c:v>2.9999999999999971E-2</c:v>
                </c:pt>
                <c:pt idx="16">
                  <c:v>2.9999999999999971E-2</c:v>
                </c:pt>
                <c:pt idx="17">
                  <c:v>2.9999999999999971E-2</c:v>
                </c:pt>
                <c:pt idx="18">
                  <c:v>2.9999999999999971E-2</c:v>
                </c:pt>
              </c:numCache>
            </c:numRef>
          </c:val>
        </c:ser>
        <c:ser>
          <c:idx val="5"/>
          <c:order val="5"/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多度量的不等宽条形图!$G$34:$G$138</c:f>
              <c:numCache>
                <c:formatCode>0%</c:formatCode>
                <c:ptCount val="105"/>
                <c:pt idx="11">
                  <c:v>0.31</c:v>
                </c:pt>
                <c:pt idx="12">
                  <c:v>0.31</c:v>
                </c:pt>
                <c:pt idx="13">
                  <c:v>0.31</c:v>
                </c:pt>
                <c:pt idx="14">
                  <c:v>0.31</c:v>
                </c:pt>
                <c:pt idx="15">
                  <c:v>0.31</c:v>
                </c:pt>
                <c:pt idx="16">
                  <c:v>0.31</c:v>
                </c:pt>
                <c:pt idx="17">
                  <c:v>0.31</c:v>
                </c:pt>
                <c:pt idx="18">
                  <c:v>0.31</c:v>
                </c:pt>
              </c:numCache>
            </c:numRef>
          </c:val>
        </c:ser>
        <c:ser>
          <c:idx val="6"/>
          <c:order val="6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多度量的不等宽条形图!$H$34:$H$138</c:f>
              <c:numCache>
                <c:formatCode>0%</c:formatCode>
                <c:ptCount val="105"/>
                <c:pt idx="20">
                  <c:v>0.54</c:v>
                </c:pt>
                <c:pt idx="21">
                  <c:v>0.54</c:v>
                </c:pt>
                <c:pt idx="22">
                  <c:v>0.54</c:v>
                </c:pt>
                <c:pt idx="23">
                  <c:v>0.54</c:v>
                </c:pt>
                <c:pt idx="24">
                  <c:v>0.54</c:v>
                </c:pt>
                <c:pt idx="25">
                  <c:v>0.54</c:v>
                </c:pt>
                <c:pt idx="26">
                  <c:v>0.54</c:v>
                </c:pt>
                <c:pt idx="27">
                  <c:v>0.54</c:v>
                </c:pt>
                <c:pt idx="28">
                  <c:v>0.54</c:v>
                </c:pt>
                <c:pt idx="29">
                  <c:v>0.54</c:v>
                </c:pt>
                <c:pt idx="30">
                  <c:v>0.54</c:v>
                </c:pt>
                <c:pt idx="31">
                  <c:v>0.54</c:v>
                </c:pt>
                <c:pt idx="32">
                  <c:v>0.54</c:v>
                </c:pt>
                <c:pt idx="33">
                  <c:v>0.54</c:v>
                </c:pt>
                <c:pt idx="34">
                  <c:v>0.54</c:v>
                </c:pt>
                <c:pt idx="35">
                  <c:v>0.54</c:v>
                </c:pt>
                <c:pt idx="36">
                  <c:v>0.54</c:v>
                </c:pt>
                <c:pt idx="37">
                  <c:v>0.54</c:v>
                </c:pt>
              </c:numCache>
            </c:numRef>
          </c:val>
        </c:ser>
        <c:ser>
          <c:idx val="7"/>
          <c:order val="7"/>
          <c:spPr>
            <a:noFill/>
          </c:spPr>
          <c:invertIfNegative val="0"/>
          <c:val>
            <c:numRef>
              <c:f>多度量的不等宽条形图!$I$34:$I$138</c:f>
              <c:numCache>
                <c:formatCode>0%</c:formatCode>
                <c:ptCount val="105"/>
                <c:pt idx="20">
                  <c:v>1.9999999999999962E-2</c:v>
                </c:pt>
                <c:pt idx="21">
                  <c:v>1.9999999999999962E-2</c:v>
                </c:pt>
                <c:pt idx="22">
                  <c:v>1.9999999999999962E-2</c:v>
                </c:pt>
                <c:pt idx="23">
                  <c:v>1.9999999999999962E-2</c:v>
                </c:pt>
                <c:pt idx="24">
                  <c:v>1.9999999999999962E-2</c:v>
                </c:pt>
                <c:pt idx="25">
                  <c:v>1.9999999999999962E-2</c:v>
                </c:pt>
                <c:pt idx="26">
                  <c:v>1.9999999999999962E-2</c:v>
                </c:pt>
                <c:pt idx="27">
                  <c:v>1.9999999999999962E-2</c:v>
                </c:pt>
                <c:pt idx="28">
                  <c:v>1.9999999999999962E-2</c:v>
                </c:pt>
                <c:pt idx="29">
                  <c:v>1.9999999999999962E-2</c:v>
                </c:pt>
                <c:pt idx="30">
                  <c:v>1.9999999999999962E-2</c:v>
                </c:pt>
                <c:pt idx="31">
                  <c:v>1.9999999999999962E-2</c:v>
                </c:pt>
                <c:pt idx="32">
                  <c:v>1.9999999999999962E-2</c:v>
                </c:pt>
                <c:pt idx="33">
                  <c:v>1.9999999999999962E-2</c:v>
                </c:pt>
                <c:pt idx="34">
                  <c:v>1.9999999999999962E-2</c:v>
                </c:pt>
                <c:pt idx="35">
                  <c:v>1.9999999999999962E-2</c:v>
                </c:pt>
                <c:pt idx="36">
                  <c:v>1.9999999999999962E-2</c:v>
                </c:pt>
                <c:pt idx="37">
                  <c:v>1.9999999999999962E-2</c:v>
                </c:pt>
              </c:numCache>
            </c:numRef>
          </c:val>
        </c:ser>
        <c:ser>
          <c:idx val="8"/>
          <c:order val="8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多度量的不等宽条形图!$J$34:$J$138</c:f>
              <c:numCache>
                <c:formatCode>0%</c:formatCode>
                <c:ptCount val="105"/>
                <c:pt idx="20">
                  <c:v>0.44</c:v>
                </c:pt>
                <c:pt idx="21">
                  <c:v>0.44</c:v>
                </c:pt>
                <c:pt idx="22">
                  <c:v>0.44</c:v>
                </c:pt>
                <c:pt idx="23">
                  <c:v>0.44</c:v>
                </c:pt>
                <c:pt idx="24">
                  <c:v>0.44</c:v>
                </c:pt>
                <c:pt idx="25">
                  <c:v>0.44</c:v>
                </c:pt>
                <c:pt idx="26">
                  <c:v>0.44</c:v>
                </c:pt>
                <c:pt idx="27">
                  <c:v>0.44</c:v>
                </c:pt>
                <c:pt idx="28">
                  <c:v>0.44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0.44</c:v>
                </c:pt>
                <c:pt idx="33">
                  <c:v>0.44</c:v>
                </c:pt>
                <c:pt idx="34">
                  <c:v>0.44</c:v>
                </c:pt>
                <c:pt idx="35">
                  <c:v>0.44</c:v>
                </c:pt>
                <c:pt idx="36">
                  <c:v>0.44</c:v>
                </c:pt>
                <c:pt idx="37">
                  <c:v>0.44</c:v>
                </c:pt>
              </c:numCache>
            </c:numRef>
          </c:val>
        </c:ser>
        <c:ser>
          <c:idx val="9"/>
          <c:order val="9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多度量的不等宽条形图!$K$34:$K$138</c:f>
              <c:numCache>
                <c:formatCode>0%</c:formatCode>
                <c:ptCount val="105"/>
                <c:pt idx="39">
                  <c:v>0.49</c:v>
                </c:pt>
                <c:pt idx="40">
                  <c:v>0.49</c:v>
                </c:pt>
                <c:pt idx="41">
                  <c:v>0.49</c:v>
                </c:pt>
                <c:pt idx="42">
                  <c:v>0.49</c:v>
                </c:pt>
                <c:pt idx="43">
                  <c:v>0.49</c:v>
                </c:pt>
                <c:pt idx="44">
                  <c:v>0.49</c:v>
                </c:pt>
                <c:pt idx="45">
                  <c:v>0.49</c:v>
                </c:pt>
                <c:pt idx="46">
                  <c:v>0.49</c:v>
                </c:pt>
                <c:pt idx="47">
                  <c:v>0.49</c:v>
                </c:pt>
                <c:pt idx="48">
                  <c:v>0.49</c:v>
                </c:pt>
                <c:pt idx="49">
                  <c:v>0.49</c:v>
                </c:pt>
                <c:pt idx="50">
                  <c:v>0.49</c:v>
                </c:pt>
                <c:pt idx="51">
                  <c:v>0.49</c:v>
                </c:pt>
                <c:pt idx="52">
                  <c:v>0.49</c:v>
                </c:pt>
                <c:pt idx="53">
                  <c:v>0.49</c:v>
                </c:pt>
                <c:pt idx="54">
                  <c:v>0.49</c:v>
                </c:pt>
                <c:pt idx="55">
                  <c:v>0.49</c:v>
                </c:pt>
                <c:pt idx="56">
                  <c:v>0.49</c:v>
                </c:pt>
                <c:pt idx="57">
                  <c:v>0.49</c:v>
                </c:pt>
                <c:pt idx="58">
                  <c:v>0.49</c:v>
                </c:pt>
                <c:pt idx="59">
                  <c:v>0.49</c:v>
                </c:pt>
              </c:numCache>
            </c:numRef>
          </c:val>
        </c:ser>
        <c:ser>
          <c:idx val="10"/>
          <c:order val="10"/>
          <c:spPr>
            <a:noFill/>
          </c:spPr>
          <c:invertIfNegative val="0"/>
          <c:val>
            <c:numRef>
              <c:f>多度量的不等宽条形图!$L$34:$L$138</c:f>
              <c:numCache>
                <c:formatCode>0%</c:formatCode>
                <c:ptCount val="105"/>
                <c:pt idx="39">
                  <c:v>2.0000000000000018E-2</c:v>
                </c:pt>
                <c:pt idx="40">
                  <c:v>2.0000000000000018E-2</c:v>
                </c:pt>
                <c:pt idx="41">
                  <c:v>2.0000000000000018E-2</c:v>
                </c:pt>
                <c:pt idx="42">
                  <c:v>2.0000000000000018E-2</c:v>
                </c:pt>
                <c:pt idx="43">
                  <c:v>2.0000000000000018E-2</c:v>
                </c:pt>
                <c:pt idx="44">
                  <c:v>2.0000000000000018E-2</c:v>
                </c:pt>
                <c:pt idx="45">
                  <c:v>2.0000000000000018E-2</c:v>
                </c:pt>
                <c:pt idx="46">
                  <c:v>2.0000000000000018E-2</c:v>
                </c:pt>
                <c:pt idx="47">
                  <c:v>2.0000000000000018E-2</c:v>
                </c:pt>
                <c:pt idx="48">
                  <c:v>2.0000000000000018E-2</c:v>
                </c:pt>
                <c:pt idx="49">
                  <c:v>2.0000000000000018E-2</c:v>
                </c:pt>
                <c:pt idx="50">
                  <c:v>2.0000000000000018E-2</c:v>
                </c:pt>
                <c:pt idx="51">
                  <c:v>2.0000000000000018E-2</c:v>
                </c:pt>
                <c:pt idx="52">
                  <c:v>2.0000000000000018E-2</c:v>
                </c:pt>
                <c:pt idx="53">
                  <c:v>2.0000000000000018E-2</c:v>
                </c:pt>
                <c:pt idx="54">
                  <c:v>2.0000000000000018E-2</c:v>
                </c:pt>
                <c:pt idx="55">
                  <c:v>2.0000000000000018E-2</c:v>
                </c:pt>
                <c:pt idx="56">
                  <c:v>2.0000000000000018E-2</c:v>
                </c:pt>
                <c:pt idx="57">
                  <c:v>2.0000000000000018E-2</c:v>
                </c:pt>
                <c:pt idx="58">
                  <c:v>2.0000000000000018E-2</c:v>
                </c:pt>
                <c:pt idx="59">
                  <c:v>2.0000000000000018E-2</c:v>
                </c:pt>
              </c:numCache>
            </c:numRef>
          </c:val>
        </c:ser>
        <c:ser>
          <c:idx val="11"/>
          <c:order val="11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多度量的不等宽条形图!$M$34:$M$138</c:f>
              <c:numCache>
                <c:formatCode>0%</c:formatCode>
                <c:ptCount val="105"/>
                <c:pt idx="39">
                  <c:v>0.49</c:v>
                </c:pt>
                <c:pt idx="40">
                  <c:v>0.49</c:v>
                </c:pt>
                <c:pt idx="41">
                  <c:v>0.49</c:v>
                </c:pt>
                <c:pt idx="42">
                  <c:v>0.49</c:v>
                </c:pt>
                <c:pt idx="43">
                  <c:v>0.49</c:v>
                </c:pt>
                <c:pt idx="44">
                  <c:v>0.49</c:v>
                </c:pt>
                <c:pt idx="45">
                  <c:v>0.49</c:v>
                </c:pt>
                <c:pt idx="46">
                  <c:v>0.49</c:v>
                </c:pt>
                <c:pt idx="47">
                  <c:v>0.49</c:v>
                </c:pt>
                <c:pt idx="48">
                  <c:v>0.49</c:v>
                </c:pt>
                <c:pt idx="49">
                  <c:v>0.49</c:v>
                </c:pt>
                <c:pt idx="50">
                  <c:v>0.49</c:v>
                </c:pt>
                <c:pt idx="51">
                  <c:v>0.49</c:v>
                </c:pt>
                <c:pt idx="52">
                  <c:v>0.49</c:v>
                </c:pt>
                <c:pt idx="53">
                  <c:v>0.49</c:v>
                </c:pt>
                <c:pt idx="54">
                  <c:v>0.49</c:v>
                </c:pt>
                <c:pt idx="55">
                  <c:v>0.49</c:v>
                </c:pt>
                <c:pt idx="56">
                  <c:v>0.49</c:v>
                </c:pt>
                <c:pt idx="57">
                  <c:v>0.49</c:v>
                </c:pt>
                <c:pt idx="58">
                  <c:v>0.49</c:v>
                </c:pt>
                <c:pt idx="59">
                  <c:v>0.49</c:v>
                </c:pt>
              </c:numCache>
            </c:numRef>
          </c:val>
        </c:ser>
        <c:ser>
          <c:idx val="12"/>
          <c:order val="12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val>
            <c:numRef>
              <c:f>多度量的不等宽条形图!$N$34:$N$138</c:f>
              <c:numCache>
                <c:formatCode>0%</c:formatCode>
                <c:ptCount val="105"/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</c:numCache>
            </c:numRef>
          </c:val>
        </c:ser>
        <c:ser>
          <c:idx val="13"/>
          <c:order val="13"/>
          <c:spPr>
            <a:noFill/>
          </c:spPr>
          <c:invertIfNegative val="0"/>
          <c:val>
            <c:numRef>
              <c:f>多度量的不等宽条形图!$O$34:$O$138</c:f>
              <c:numCache>
                <c:formatCode>0%</c:formatCode>
                <c:ptCount val="105"/>
                <c:pt idx="61">
                  <c:v>1.0000000000000009E-2</c:v>
                </c:pt>
                <c:pt idx="62">
                  <c:v>1.0000000000000009E-2</c:v>
                </c:pt>
                <c:pt idx="63">
                  <c:v>1.0000000000000009E-2</c:v>
                </c:pt>
                <c:pt idx="64">
                  <c:v>1.0000000000000009E-2</c:v>
                </c:pt>
                <c:pt idx="65">
                  <c:v>1.0000000000000009E-2</c:v>
                </c:pt>
                <c:pt idx="66">
                  <c:v>1.0000000000000009E-2</c:v>
                </c:pt>
                <c:pt idx="67">
                  <c:v>1.0000000000000009E-2</c:v>
                </c:pt>
                <c:pt idx="68">
                  <c:v>1.0000000000000009E-2</c:v>
                </c:pt>
                <c:pt idx="69">
                  <c:v>1.0000000000000009E-2</c:v>
                </c:pt>
                <c:pt idx="70">
                  <c:v>1.0000000000000009E-2</c:v>
                </c:pt>
                <c:pt idx="71">
                  <c:v>1.0000000000000009E-2</c:v>
                </c:pt>
                <c:pt idx="72">
                  <c:v>1.0000000000000009E-2</c:v>
                </c:pt>
                <c:pt idx="73">
                  <c:v>1.0000000000000009E-2</c:v>
                </c:pt>
                <c:pt idx="74">
                  <c:v>1.0000000000000009E-2</c:v>
                </c:pt>
                <c:pt idx="75">
                  <c:v>1.0000000000000009E-2</c:v>
                </c:pt>
                <c:pt idx="76">
                  <c:v>1.0000000000000009E-2</c:v>
                </c:pt>
                <c:pt idx="77">
                  <c:v>1.0000000000000009E-2</c:v>
                </c:pt>
                <c:pt idx="78">
                  <c:v>1.0000000000000009E-2</c:v>
                </c:pt>
                <c:pt idx="79">
                  <c:v>1.0000000000000009E-2</c:v>
                </c:pt>
                <c:pt idx="80">
                  <c:v>1.0000000000000009E-2</c:v>
                </c:pt>
                <c:pt idx="81">
                  <c:v>1.0000000000000009E-2</c:v>
                </c:pt>
                <c:pt idx="82">
                  <c:v>1.0000000000000009E-2</c:v>
                </c:pt>
                <c:pt idx="83">
                  <c:v>1.0000000000000009E-2</c:v>
                </c:pt>
                <c:pt idx="84">
                  <c:v>1.0000000000000009E-2</c:v>
                </c:pt>
                <c:pt idx="85">
                  <c:v>1.0000000000000009E-2</c:v>
                </c:pt>
                <c:pt idx="86">
                  <c:v>1.0000000000000009E-2</c:v>
                </c:pt>
              </c:numCache>
            </c:numRef>
          </c:val>
        </c:ser>
        <c:ser>
          <c:idx val="14"/>
          <c:order val="14"/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val>
            <c:numRef>
              <c:f>多度量的不等宽条形图!$P$34:$P$138</c:f>
              <c:numCache>
                <c:formatCode>0%</c:formatCode>
                <c:ptCount val="105"/>
                <c:pt idx="61">
                  <c:v>0.49</c:v>
                </c:pt>
                <c:pt idx="62">
                  <c:v>0.49</c:v>
                </c:pt>
                <c:pt idx="63">
                  <c:v>0.49</c:v>
                </c:pt>
                <c:pt idx="64">
                  <c:v>0.49</c:v>
                </c:pt>
                <c:pt idx="65">
                  <c:v>0.49</c:v>
                </c:pt>
                <c:pt idx="66">
                  <c:v>0.49</c:v>
                </c:pt>
                <c:pt idx="67">
                  <c:v>0.49</c:v>
                </c:pt>
                <c:pt idx="68">
                  <c:v>0.49</c:v>
                </c:pt>
                <c:pt idx="69">
                  <c:v>0.49</c:v>
                </c:pt>
                <c:pt idx="70">
                  <c:v>0.49</c:v>
                </c:pt>
                <c:pt idx="71">
                  <c:v>0.49</c:v>
                </c:pt>
                <c:pt idx="72">
                  <c:v>0.49</c:v>
                </c:pt>
                <c:pt idx="73">
                  <c:v>0.49</c:v>
                </c:pt>
                <c:pt idx="74">
                  <c:v>0.49</c:v>
                </c:pt>
                <c:pt idx="75">
                  <c:v>0.49</c:v>
                </c:pt>
                <c:pt idx="76">
                  <c:v>0.49</c:v>
                </c:pt>
                <c:pt idx="77">
                  <c:v>0.49</c:v>
                </c:pt>
                <c:pt idx="78">
                  <c:v>0.49</c:v>
                </c:pt>
                <c:pt idx="79">
                  <c:v>0.49</c:v>
                </c:pt>
                <c:pt idx="80">
                  <c:v>0.49</c:v>
                </c:pt>
                <c:pt idx="81">
                  <c:v>0.49</c:v>
                </c:pt>
                <c:pt idx="82">
                  <c:v>0.49</c:v>
                </c:pt>
                <c:pt idx="83">
                  <c:v>0.49</c:v>
                </c:pt>
                <c:pt idx="84">
                  <c:v>0.49</c:v>
                </c:pt>
                <c:pt idx="85">
                  <c:v>0.49</c:v>
                </c:pt>
                <c:pt idx="86">
                  <c:v>0.49</c:v>
                </c:pt>
              </c:numCache>
            </c:numRef>
          </c:val>
        </c:ser>
        <c:ser>
          <c:idx val="15"/>
          <c:order val="15"/>
          <c:spPr>
            <a:solidFill>
              <a:srgbClr val="E4EDF8"/>
            </a:solidFill>
          </c:spPr>
          <c:invertIfNegative val="0"/>
          <c:val>
            <c:numRef>
              <c:f>多度量的不等宽条形图!$Q$34:$Q$138</c:f>
              <c:numCache>
                <c:formatCode>0%</c:formatCode>
                <c:ptCount val="105"/>
                <c:pt idx="88">
                  <c:v>0.45</c:v>
                </c:pt>
                <c:pt idx="89">
                  <c:v>0.45</c:v>
                </c:pt>
                <c:pt idx="90">
                  <c:v>0.45</c:v>
                </c:pt>
                <c:pt idx="91">
                  <c:v>0.45</c:v>
                </c:pt>
                <c:pt idx="92">
                  <c:v>0.45</c:v>
                </c:pt>
                <c:pt idx="93">
                  <c:v>0.45</c:v>
                </c:pt>
                <c:pt idx="94">
                  <c:v>0.45</c:v>
                </c:pt>
                <c:pt idx="95">
                  <c:v>0.45</c:v>
                </c:pt>
                <c:pt idx="96">
                  <c:v>0.45</c:v>
                </c:pt>
                <c:pt idx="97">
                  <c:v>0.45</c:v>
                </c:pt>
                <c:pt idx="98">
                  <c:v>0.45</c:v>
                </c:pt>
                <c:pt idx="99">
                  <c:v>0.45</c:v>
                </c:pt>
                <c:pt idx="100">
                  <c:v>0.45</c:v>
                </c:pt>
                <c:pt idx="101">
                  <c:v>0.45</c:v>
                </c:pt>
                <c:pt idx="102">
                  <c:v>0.45</c:v>
                </c:pt>
                <c:pt idx="103">
                  <c:v>0.45</c:v>
                </c:pt>
                <c:pt idx="104">
                  <c:v>0.45</c:v>
                </c:pt>
              </c:numCache>
            </c:numRef>
          </c:val>
        </c:ser>
        <c:ser>
          <c:idx val="16"/>
          <c:order val="16"/>
          <c:spPr>
            <a:noFill/>
          </c:spPr>
          <c:invertIfNegative val="0"/>
          <c:val>
            <c:numRef>
              <c:f>多度量的不等宽条形图!$R$34:$R$138</c:f>
              <c:numCache>
                <c:formatCode>0%</c:formatCode>
                <c:ptCount val="105"/>
                <c:pt idx="88">
                  <c:v>2.0000000000000018E-2</c:v>
                </c:pt>
                <c:pt idx="89">
                  <c:v>2.0000000000000018E-2</c:v>
                </c:pt>
                <c:pt idx="90">
                  <c:v>2.0000000000000018E-2</c:v>
                </c:pt>
                <c:pt idx="91">
                  <c:v>2.0000000000000018E-2</c:v>
                </c:pt>
                <c:pt idx="92">
                  <c:v>2.0000000000000018E-2</c:v>
                </c:pt>
                <c:pt idx="93">
                  <c:v>2.0000000000000018E-2</c:v>
                </c:pt>
                <c:pt idx="94">
                  <c:v>2.0000000000000018E-2</c:v>
                </c:pt>
                <c:pt idx="95">
                  <c:v>2.0000000000000018E-2</c:v>
                </c:pt>
                <c:pt idx="96">
                  <c:v>2.0000000000000018E-2</c:v>
                </c:pt>
                <c:pt idx="97">
                  <c:v>2.0000000000000018E-2</c:v>
                </c:pt>
                <c:pt idx="98">
                  <c:v>2.0000000000000018E-2</c:v>
                </c:pt>
                <c:pt idx="99">
                  <c:v>2.0000000000000018E-2</c:v>
                </c:pt>
                <c:pt idx="100">
                  <c:v>2.0000000000000018E-2</c:v>
                </c:pt>
                <c:pt idx="101">
                  <c:v>2.0000000000000018E-2</c:v>
                </c:pt>
                <c:pt idx="102">
                  <c:v>2.0000000000000018E-2</c:v>
                </c:pt>
                <c:pt idx="103">
                  <c:v>2.0000000000000018E-2</c:v>
                </c:pt>
                <c:pt idx="104">
                  <c:v>2.0000000000000018E-2</c:v>
                </c:pt>
              </c:numCache>
            </c:numRef>
          </c:val>
        </c:ser>
        <c:ser>
          <c:idx val="17"/>
          <c:order val="17"/>
          <c:spPr>
            <a:solidFill>
              <a:srgbClr val="F9EEED"/>
            </a:solidFill>
          </c:spPr>
          <c:invertIfNegative val="0"/>
          <c:val>
            <c:numRef>
              <c:f>多度量的不等宽条形图!$S$34:$S$138</c:f>
              <c:numCache>
                <c:formatCode>0%</c:formatCode>
                <c:ptCount val="105"/>
                <c:pt idx="88">
                  <c:v>0.53</c:v>
                </c:pt>
                <c:pt idx="89">
                  <c:v>0.53</c:v>
                </c:pt>
                <c:pt idx="90">
                  <c:v>0.53</c:v>
                </c:pt>
                <c:pt idx="91">
                  <c:v>0.53</c:v>
                </c:pt>
                <c:pt idx="92">
                  <c:v>0.53</c:v>
                </c:pt>
                <c:pt idx="93">
                  <c:v>0.53</c:v>
                </c:pt>
                <c:pt idx="94">
                  <c:v>0.53</c:v>
                </c:pt>
                <c:pt idx="95">
                  <c:v>0.53</c:v>
                </c:pt>
                <c:pt idx="96">
                  <c:v>0.53</c:v>
                </c:pt>
                <c:pt idx="97">
                  <c:v>0.53</c:v>
                </c:pt>
                <c:pt idx="98">
                  <c:v>0.53</c:v>
                </c:pt>
                <c:pt idx="99">
                  <c:v>0.53</c:v>
                </c:pt>
                <c:pt idx="100">
                  <c:v>0.53</c:v>
                </c:pt>
                <c:pt idx="101">
                  <c:v>0.53</c:v>
                </c:pt>
                <c:pt idx="102">
                  <c:v>0.53</c:v>
                </c:pt>
                <c:pt idx="103">
                  <c:v>0.53</c:v>
                </c:pt>
                <c:pt idx="104">
                  <c:v>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3718016"/>
        <c:axId val="223728000"/>
      </c:barChart>
      <c:catAx>
        <c:axId val="223718016"/>
        <c:scaling>
          <c:orientation val="maxMin"/>
        </c:scaling>
        <c:delete val="1"/>
        <c:axPos val="l"/>
        <c:majorTickMark val="out"/>
        <c:minorTickMark val="none"/>
        <c:tickLblPos val="none"/>
        <c:crossAx val="223728000"/>
        <c:crosses val="autoZero"/>
        <c:auto val="1"/>
        <c:lblAlgn val="ctr"/>
        <c:lblOffset val="100"/>
        <c:noMultiLvlLbl val="0"/>
      </c:catAx>
      <c:valAx>
        <c:axId val="223728000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one"/>
        <c:crossAx val="223718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滑珠图!$D$2</c:f>
              <c:strCache>
                <c:ptCount val="1"/>
                <c:pt idx="0">
                  <c:v>dummy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strRef>
              <c:f>滑珠图!$A$3:$A$12</c:f>
              <c:strCache>
                <c:ptCount val="10"/>
                <c:pt idx="0">
                  <c:v>项目1</c:v>
                </c:pt>
                <c:pt idx="1">
                  <c:v>项目2</c:v>
                </c:pt>
                <c:pt idx="2">
                  <c:v>项目3</c:v>
                </c:pt>
                <c:pt idx="3">
                  <c:v>项目4</c:v>
                </c:pt>
                <c:pt idx="4">
                  <c:v>项目5</c:v>
                </c:pt>
                <c:pt idx="5">
                  <c:v>项目6</c:v>
                </c:pt>
                <c:pt idx="6">
                  <c:v>项目7</c:v>
                </c:pt>
                <c:pt idx="7">
                  <c:v>项目8</c:v>
                </c:pt>
                <c:pt idx="8">
                  <c:v>项目9</c:v>
                </c:pt>
                <c:pt idx="9">
                  <c:v>项目10</c:v>
                </c:pt>
              </c:strCache>
            </c:strRef>
          </c:cat>
          <c:val>
            <c:numRef>
              <c:f>滑珠图!$D$3:$D$12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4"/>
        <c:axId val="224951680"/>
        <c:axId val="224953856"/>
      </c:barChart>
      <c:scatterChart>
        <c:scatterStyle val="lineMarker"/>
        <c:varyColors val="0"/>
        <c:ser>
          <c:idx val="1"/>
          <c:order val="1"/>
          <c:tx>
            <c:strRef>
              <c:f>滑珠图!$B$2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noFill/>
              <a:ln w="19050">
                <a:solidFill>
                  <a:schemeClr val="accent5"/>
                </a:solidFill>
              </a:ln>
            </c:spPr>
          </c:marker>
          <c:xVal>
            <c:numRef>
              <c:f>滑珠图!$B$3:$B$12</c:f>
              <c:numCache>
                <c:formatCode>General</c:formatCode>
                <c:ptCount val="10"/>
                <c:pt idx="0">
                  <c:v>80</c:v>
                </c:pt>
                <c:pt idx="1">
                  <c:v>58</c:v>
                </c:pt>
                <c:pt idx="2">
                  <c:v>45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24</c:v>
                </c:pt>
                <c:pt idx="8">
                  <c:v>28</c:v>
                </c:pt>
                <c:pt idx="9">
                  <c:v>18</c:v>
                </c:pt>
              </c:numCache>
            </c:numRef>
          </c:xVal>
          <c:yVal>
            <c:numRef>
              <c:f>滑珠图!$E$3:$E$12</c:f>
              <c:numCache>
                <c:formatCode>General</c:formatCode>
                <c:ptCount val="10"/>
                <c:pt idx="0">
                  <c:v>9.5</c:v>
                </c:pt>
                <c:pt idx="1">
                  <c:v>8.5</c:v>
                </c:pt>
                <c:pt idx="2">
                  <c:v>7.5</c:v>
                </c:pt>
                <c:pt idx="3">
                  <c:v>6.5</c:v>
                </c:pt>
                <c:pt idx="4">
                  <c:v>5.5</c:v>
                </c:pt>
                <c:pt idx="5">
                  <c:v>4.5</c:v>
                </c:pt>
                <c:pt idx="6">
                  <c:v>3.5</c:v>
                </c:pt>
                <c:pt idx="7">
                  <c:v>2.5</c:v>
                </c:pt>
                <c:pt idx="8">
                  <c:v>1.5</c:v>
                </c:pt>
                <c:pt idx="9">
                  <c:v>0.5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滑珠图!$C$2</c:f>
              <c:strCache>
                <c:ptCount val="1"/>
                <c:pt idx="0">
                  <c:v>2008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noFill/>
              <a:ln w="19050">
                <a:solidFill>
                  <a:srgbClr val="FF0000"/>
                </a:solidFill>
              </a:ln>
            </c:spPr>
          </c:marker>
          <c:xVal>
            <c:numRef>
              <c:f>滑珠图!$C$3:$C$12</c:f>
              <c:numCache>
                <c:formatCode>General</c:formatCode>
                <c:ptCount val="10"/>
                <c:pt idx="0">
                  <c:v>90</c:v>
                </c:pt>
                <c:pt idx="1">
                  <c:v>70</c:v>
                </c:pt>
                <c:pt idx="2">
                  <c:v>50</c:v>
                </c:pt>
                <c:pt idx="3">
                  <c:v>42</c:v>
                </c:pt>
                <c:pt idx="4">
                  <c:v>40</c:v>
                </c:pt>
                <c:pt idx="5">
                  <c:v>35</c:v>
                </c:pt>
                <c:pt idx="6">
                  <c:v>28</c:v>
                </c:pt>
                <c:pt idx="7">
                  <c:v>28</c:v>
                </c:pt>
                <c:pt idx="8">
                  <c:v>30</c:v>
                </c:pt>
                <c:pt idx="9">
                  <c:v>20</c:v>
                </c:pt>
              </c:numCache>
            </c:numRef>
          </c:xVal>
          <c:yVal>
            <c:numRef>
              <c:f>滑珠图!$E$3:$E$12</c:f>
              <c:numCache>
                <c:formatCode>General</c:formatCode>
                <c:ptCount val="10"/>
                <c:pt idx="0">
                  <c:v>9.5</c:v>
                </c:pt>
                <c:pt idx="1">
                  <c:v>8.5</c:v>
                </c:pt>
                <c:pt idx="2">
                  <c:v>7.5</c:v>
                </c:pt>
                <c:pt idx="3">
                  <c:v>6.5</c:v>
                </c:pt>
                <c:pt idx="4">
                  <c:v>5.5</c:v>
                </c:pt>
                <c:pt idx="5">
                  <c:v>4.5</c:v>
                </c:pt>
                <c:pt idx="6">
                  <c:v>3.5</c:v>
                </c:pt>
                <c:pt idx="7">
                  <c:v>2.5</c:v>
                </c:pt>
                <c:pt idx="8">
                  <c:v>1.5</c:v>
                </c:pt>
                <c:pt idx="9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961280"/>
        <c:axId val="224955392"/>
      </c:scatterChart>
      <c:catAx>
        <c:axId val="224951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953856"/>
        <c:crosses val="autoZero"/>
        <c:auto val="1"/>
        <c:lblAlgn val="ctr"/>
        <c:lblOffset val="100"/>
        <c:noMultiLvlLbl val="0"/>
      </c:catAx>
      <c:valAx>
        <c:axId val="224953856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24951680"/>
        <c:crosses val="autoZero"/>
        <c:crossBetween val="between"/>
      </c:valAx>
      <c:valAx>
        <c:axId val="2249553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224961280"/>
        <c:crosses val="max"/>
        <c:crossBetween val="midCat"/>
      </c:valAx>
      <c:valAx>
        <c:axId val="22496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4955392"/>
        <c:crosses val="autoZero"/>
        <c:crossBetween val="midCat"/>
      </c:valAx>
    </c:plotArea>
    <c:legend>
      <c:legendPos val="t"/>
      <c:legendEntry>
        <c:idx val="0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纵向折线图!$D$2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纵向折线图!$A$3:$A$9</c:f>
              <c:strCache>
                <c:ptCount val="7"/>
                <c:pt idx="0">
                  <c:v>针对事项1的评价</c:v>
                </c:pt>
                <c:pt idx="1">
                  <c:v>针对事项2的评价</c:v>
                </c:pt>
                <c:pt idx="2">
                  <c:v>针对事项3的评价</c:v>
                </c:pt>
                <c:pt idx="3">
                  <c:v>针对事项4的评价</c:v>
                </c:pt>
                <c:pt idx="4">
                  <c:v>针对事项5的评价</c:v>
                </c:pt>
                <c:pt idx="5">
                  <c:v>针对事项6的评价</c:v>
                </c:pt>
                <c:pt idx="6">
                  <c:v>针对事项7的评价</c:v>
                </c:pt>
              </c:strCache>
            </c:strRef>
          </c:cat>
          <c:val>
            <c:numRef>
              <c:f>纵向折线图!$D$3:$D$9</c:f>
              <c:numCache>
                <c:formatCode>General</c:formatCode>
                <c:ptCount val="7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884608"/>
        <c:axId val="224886144"/>
      </c:barChart>
      <c:scatterChart>
        <c:scatterStyle val="lineMarker"/>
        <c:varyColors val="0"/>
        <c:ser>
          <c:idx val="0"/>
          <c:order val="0"/>
          <c:tx>
            <c:strRef>
              <c:f>纵向折线图!$B$2</c:f>
              <c:strCache>
                <c:ptCount val="1"/>
                <c:pt idx="0">
                  <c:v>评价方1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14"/>
            <c:spPr>
              <a:solidFill>
                <a:srgbClr val="00B0F0"/>
              </a:solidFill>
              <a:ln>
                <a:solidFill>
                  <a:sysClr val="window" lastClr="FFFFF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纵向折线图!$B$3:$B$9</c:f>
              <c:numCache>
                <c:formatCode>General</c:formatCode>
                <c:ptCount val="7"/>
                <c:pt idx="0">
                  <c:v>25</c:v>
                </c:pt>
                <c:pt idx="1">
                  <c:v>51</c:v>
                </c:pt>
                <c:pt idx="2">
                  <c:v>30</c:v>
                </c:pt>
                <c:pt idx="3">
                  <c:v>36</c:v>
                </c:pt>
                <c:pt idx="4">
                  <c:v>38</c:v>
                </c:pt>
                <c:pt idx="5">
                  <c:v>58</c:v>
                </c:pt>
                <c:pt idx="6">
                  <c:v>43</c:v>
                </c:pt>
              </c:numCache>
            </c:numRef>
          </c:xVal>
          <c:yVal>
            <c:numRef>
              <c:f>纵向折线图!$E$3:$E$9</c:f>
              <c:numCache>
                <c:formatCode>General</c:formatCode>
                <c:ptCount val="7"/>
                <c:pt idx="0">
                  <c:v>7.5</c:v>
                </c:pt>
                <c:pt idx="1">
                  <c:v>6.5</c:v>
                </c:pt>
                <c:pt idx="2">
                  <c:v>5.5</c:v>
                </c:pt>
                <c:pt idx="3">
                  <c:v>4.5</c:v>
                </c:pt>
                <c:pt idx="4">
                  <c:v>3.5</c:v>
                </c:pt>
                <c:pt idx="5">
                  <c:v>2.5</c:v>
                </c:pt>
                <c:pt idx="6">
                  <c:v>1.5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纵向折线图!$C$2</c:f>
              <c:strCache>
                <c:ptCount val="1"/>
                <c:pt idx="0">
                  <c:v>评价方2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circle"/>
            <c:size val="14"/>
            <c:spPr>
              <a:solidFill>
                <a:srgbClr val="FF66FF"/>
              </a:solidFill>
              <a:ln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纵向折线图!$C$3:$C$9</c:f>
              <c:numCache>
                <c:formatCode>General</c:formatCode>
                <c:ptCount val="7"/>
                <c:pt idx="0">
                  <c:v>58</c:v>
                </c:pt>
                <c:pt idx="1">
                  <c:v>60</c:v>
                </c:pt>
                <c:pt idx="2">
                  <c:v>38</c:v>
                </c:pt>
                <c:pt idx="3">
                  <c:v>64</c:v>
                </c:pt>
                <c:pt idx="4">
                  <c:v>47</c:v>
                </c:pt>
                <c:pt idx="5">
                  <c:v>36</c:v>
                </c:pt>
                <c:pt idx="6">
                  <c:v>58</c:v>
                </c:pt>
              </c:numCache>
            </c:numRef>
          </c:xVal>
          <c:yVal>
            <c:numRef>
              <c:f>纵向折线图!$E$3:$E$9</c:f>
              <c:numCache>
                <c:formatCode>General</c:formatCode>
                <c:ptCount val="7"/>
                <c:pt idx="0">
                  <c:v>7.5</c:v>
                </c:pt>
                <c:pt idx="1">
                  <c:v>6.5</c:v>
                </c:pt>
                <c:pt idx="2">
                  <c:v>5.5</c:v>
                </c:pt>
                <c:pt idx="3">
                  <c:v>4.5</c:v>
                </c:pt>
                <c:pt idx="4">
                  <c:v>3.5</c:v>
                </c:pt>
                <c:pt idx="5">
                  <c:v>2.5</c:v>
                </c:pt>
                <c:pt idx="6">
                  <c:v>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909952"/>
        <c:axId val="224908416"/>
      </c:scatterChart>
      <c:catAx>
        <c:axId val="224884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886144"/>
        <c:crosses val="autoZero"/>
        <c:auto val="1"/>
        <c:lblAlgn val="ctr"/>
        <c:lblOffset val="100"/>
        <c:noMultiLvlLbl val="0"/>
      </c:catAx>
      <c:valAx>
        <c:axId val="224886144"/>
        <c:scaling>
          <c:orientation val="minMax"/>
          <c:max val="100"/>
        </c:scaling>
        <c:delete val="0"/>
        <c:axPos val="t"/>
        <c:numFmt formatCode="General" sourceLinked="1"/>
        <c:majorTickMark val="out"/>
        <c:minorTickMark val="none"/>
        <c:tickLblPos val="nextTo"/>
        <c:crossAx val="224884608"/>
        <c:crosses val="autoZero"/>
        <c:crossBetween val="between"/>
      </c:valAx>
      <c:valAx>
        <c:axId val="224908416"/>
        <c:scaling>
          <c:orientation val="minMax"/>
          <c:min val="1"/>
        </c:scaling>
        <c:delete val="1"/>
        <c:axPos val="r"/>
        <c:numFmt formatCode="General" sourceLinked="1"/>
        <c:majorTickMark val="out"/>
        <c:minorTickMark val="none"/>
        <c:tickLblPos val="none"/>
        <c:crossAx val="224909952"/>
        <c:crosses val="max"/>
        <c:crossBetween val="midCat"/>
      </c:valAx>
      <c:valAx>
        <c:axId val="22490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4908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漏斗图!$A$3:$A$7</c:f>
              <c:strCache>
                <c:ptCount val="5"/>
                <c:pt idx="0">
                  <c:v>浏览商品</c:v>
                </c:pt>
                <c:pt idx="1">
                  <c:v>放入购物车</c:v>
                </c:pt>
                <c:pt idx="2">
                  <c:v>生成订单</c:v>
                </c:pt>
                <c:pt idx="3">
                  <c:v>支付订单</c:v>
                </c:pt>
                <c:pt idx="4">
                  <c:v>完成交易</c:v>
                </c:pt>
              </c:strCache>
            </c:strRef>
          </c:cat>
          <c:val>
            <c:numRef>
              <c:f>漏斗图!$E$3:$E$7</c:f>
              <c:numCache>
                <c:formatCode>General</c:formatCode>
                <c:ptCount val="5"/>
                <c:pt idx="0">
                  <c:v>0</c:v>
                </c:pt>
                <c:pt idx="1">
                  <c:v>300</c:v>
                </c:pt>
                <c:pt idx="2">
                  <c:v>350</c:v>
                </c:pt>
                <c:pt idx="3">
                  <c:v>400</c:v>
                </c:pt>
                <c:pt idx="4">
                  <c:v>415</c:v>
                </c:pt>
              </c:numCache>
            </c:numRef>
          </c:val>
        </c:ser>
        <c:ser>
          <c:idx val="1"/>
          <c:order val="1"/>
          <c:tx>
            <c:strRef>
              <c:f>漏斗图!$B$2</c:f>
              <c:strCache>
                <c:ptCount val="1"/>
                <c:pt idx="0">
                  <c:v>数量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漏斗图!$A$3:$A$7</c:f>
              <c:strCache>
                <c:ptCount val="5"/>
                <c:pt idx="0">
                  <c:v>浏览商品</c:v>
                </c:pt>
                <c:pt idx="1">
                  <c:v>放入购物车</c:v>
                </c:pt>
                <c:pt idx="2">
                  <c:v>生成订单</c:v>
                </c:pt>
                <c:pt idx="3">
                  <c:v>支付订单</c:v>
                </c:pt>
                <c:pt idx="4">
                  <c:v>完成交易</c:v>
                </c:pt>
              </c:strCache>
            </c:strRef>
          </c:cat>
          <c:val>
            <c:numRef>
              <c:f>漏斗图!$B$3:$B$7</c:f>
              <c:numCache>
                <c:formatCode>General</c:formatCode>
                <c:ptCount val="5"/>
                <c:pt idx="0">
                  <c:v>1000</c:v>
                </c:pt>
                <c:pt idx="1">
                  <c:v>400</c:v>
                </c:pt>
                <c:pt idx="2">
                  <c:v>300</c:v>
                </c:pt>
                <c:pt idx="3">
                  <c:v>200</c:v>
                </c:pt>
                <c:pt idx="4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112448"/>
        <c:axId val="225113984"/>
      </c:barChart>
      <c:catAx>
        <c:axId val="225112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113984"/>
        <c:crosses val="autoZero"/>
        <c:auto val="1"/>
        <c:lblAlgn val="ctr"/>
        <c:lblOffset val="100"/>
        <c:noMultiLvlLbl val="0"/>
      </c:catAx>
      <c:valAx>
        <c:axId val="2251139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22511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4099486344753E-2"/>
          <c:y val="0.20798772880662644"/>
          <c:w val="0.93458635215270347"/>
          <c:h val="0.65846078331117763"/>
        </c:manualLayout>
      </c:layout>
      <c:lineChart>
        <c:grouping val="standard"/>
        <c:varyColors val="0"/>
        <c:ser>
          <c:idx val="0"/>
          <c:order val="0"/>
          <c:tx>
            <c:strRef>
              <c:f>多折线图!$B$55</c:f>
              <c:strCache>
                <c:ptCount val="1"/>
                <c:pt idx="0">
                  <c:v>Product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多折线图!$B$56:$B$245</c:f>
              <c:numCache>
                <c:formatCode>0%</c:formatCode>
                <c:ptCount val="190"/>
                <c:pt idx="0">
                  <c:v>0.2332155477031802</c:v>
                </c:pt>
                <c:pt idx="1">
                  <c:v>0.21384928716904278</c:v>
                </c:pt>
                <c:pt idx="2">
                  <c:v>0.20863309352517986</c:v>
                </c:pt>
                <c:pt idx="3">
                  <c:v>0.15362318840579711</c:v>
                </c:pt>
                <c:pt idx="4">
                  <c:v>0.21621621621621623</c:v>
                </c:pt>
                <c:pt idx="5">
                  <c:v>0.25179856115107913</c:v>
                </c:pt>
                <c:pt idx="6">
                  <c:v>0.18069306930693069</c:v>
                </c:pt>
                <c:pt idx="7">
                  <c:v>0.22137404580152673</c:v>
                </c:pt>
                <c:pt idx="8">
                  <c:v>0.20822622107969152</c:v>
                </c:pt>
                <c:pt idx="9">
                  <c:v>0.16451612903225807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多折线图!$C$55</c:f>
              <c:strCache>
                <c:ptCount val="1"/>
                <c:pt idx="0">
                  <c:v>TMR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多折线图!$C$56:$C$245</c:f>
              <c:numCache>
                <c:formatCode>0%</c:formatCode>
                <c:ptCount val="190"/>
                <c:pt idx="10">
                  <c:v>0.18021201413427562</c:v>
                </c:pt>
                <c:pt idx="11">
                  <c:v>0.18126272912423624</c:v>
                </c:pt>
                <c:pt idx="12">
                  <c:v>0.19184652278177458</c:v>
                </c:pt>
                <c:pt idx="13">
                  <c:v>0.18260869565217391</c:v>
                </c:pt>
                <c:pt idx="14">
                  <c:v>0.16216216216216217</c:v>
                </c:pt>
                <c:pt idx="15">
                  <c:v>0.15107913669064749</c:v>
                </c:pt>
                <c:pt idx="16">
                  <c:v>0.1608910891089109</c:v>
                </c:pt>
                <c:pt idx="17">
                  <c:v>0.24173027989821882</c:v>
                </c:pt>
                <c:pt idx="18">
                  <c:v>0.2416452442159383</c:v>
                </c:pt>
                <c:pt idx="19">
                  <c:v>0.20967741935483872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多折线图!$D$55</c:f>
              <c:strCache>
                <c:ptCount val="1"/>
                <c:pt idx="0">
                  <c:v>CS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多折线图!$D$56:$D$245</c:f>
              <c:numCache>
                <c:formatCode>0%</c:formatCode>
                <c:ptCount val="190"/>
                <c:pt idx="20">
                  <c:v>8.4805653710247356E-2</c:v>
                </c:pt>
                <c:pt idx="21">
                  <c:v>0.1079429735234216</c:v>
                </c:pt>
                <c:pt idx="22">
                  <c:v>0.11510791366906475</c:v>
                </c:pt>
                <c:pt idx="23">
                  <c:v>0.1072463768115942</c:v>
                </c:pt>
                <c:pt idx="24">
                  <c:v>8.7837837837837843E-2</c:v>
                </c:pt>
                <c:pt idx="25">
                  <c:v>0.10311750599520383</c:v>
                </c:pt>
                <c:pt idx="26">
                  <c:v>8.6633663366336627E-2</c:v>
                </c:pt>
                <c:pt idx="27">
                  <c:v>5.8524173027989825E-2</c:v>
                </c:pt>
                <c:pt idx="28">
                  <c:v>7.4550128534704371E-2</c:v>
                </c:pt>
                <c:pt idx="29">
                  <c:v>6.7741935483870974E-2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多折线图!$E$55</c:f>
              <c:strCache>
                <c:ptCount val="1"/>
                <c:pt idx="0">
                  <c:v>Claims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多折线图!$E$56:$E$245</c:f>
              <c:numCache>
                <c:formatCode>0%</c:formatCode>
                <c:ptCount val="190"/>
                <c:pt idx="30">
                  <c:v>2.8268551236749116E-2</c:v>
                </c:pt>
                <c:pt idx="31">
                  <c:v>6.720977596741344E-2</c:v>
                </c:pt>
                <c:pt idx="32">
                  <c:v>7.1942446043165464E-2</c:v>
                </c:pt>
                <c:pt idx="33">
                  <c:v>8.4057971014492749E-2</c:v>
                </c:pt>
                <c:pt idx="34">
                  <c:v>9.0090090090090086E-2</c:v>
                </c:pt>
                <c:pt idx="35">
                  <c:v>8.3932853717026384E-2</c:v>
                </c:pt>
                <c:pt idx="36">
                  <c:v>0.10643564356435643</c:v>
                </c:pt>
                <c:pt idx="37">
                  <c:v>0.11195928753180662</c:v>
                </c:pt>
                <c:pt idx="38">
                  <c:v>0.11568123393316196</c:v>
                </c:pt>
                <c:pt idx="39">
                  <c:v>0.12580645161290321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多折线图!$F$55</c:f>
              <c:strCache>
                <c:ptCount val="1"/>
                <c:pt idx="0">
                  <c:v>PA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多折线图!$F$56:$F$245</c:f>
              <c:numCache>
                <c:formatCode>0%</c:formatCode>
                <c:ptCount val="190"/>
                <c:pt idx="40">
                  <c:v>3.1802120141342753E-2</c:v>
                </c:pt>
                <c:pt idx="41">
                  <c:v>0.10386965376782077</c:v>
                </c:pt>
                <c:pt idx="42">
                  <c:v>6.9544364508393283E-2</c:v>
                </c:pt>
                <c:pt idx="43">
                  <c:v>7.2463768115942032E-2</c:v>
                </c:pt>
                <c:pt idx="44">
                  <c:v>6.5315315315315314E-2</c:v>
                </c:pt>
                <c:pt idx="45">
                  <c:v>7.9136690647482008E-2</c:v>
                </c:pt>
                <c:pt idx="46">
                  <c:v>6.9306930693069313E-2</c:v>
                </c:pt>
                <c:pt idx="47">
                  <c:v>5.3435114503816793E-2</c:v>
                </c:pt>
                <c:pt idx="48">
                  <c:v>5.9125964010282778E-2</c:v>
                </c:pt>
                <c:pt idx="49">
                  <c:v>8.387096774193549E-2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多折线图!$G$55</c:f>
              <c:strCache>
                <c:ptCount val="1"/>
                <c:pt idx="0">
                  <c:v>Company Service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多折线图!$G$56:$G$245</c:f>
              <c:numCache>
                <c:formatCode>0%</c:formatCode>
                <c:ptCount val="190"/>
                <c:pt idx="50">
                  <c:v>7.7738515901060068E-2</c:v>
                </c:pt>
                <c:pt idx="51">
                  <c:v>5.7026476578411409E-2</c:v>
                </c:pt>
                <c:pt idx="52">
                  <c:v>7.1942446043165464E-2</c:v>
                </c:pt>
                <c:pt idx="53">
                  <c:v>8.1159420289855067E-2</c:v>
                </c:pt>
                <c:pt idx="54">
                  <c:v>6.3063063063063057E-2</c:v>
                </c:pt>
                <c:pt idx="55">
                  <c:v>5.2757793764988008E-2</c:v>
                </c:pt>
                <c:pt idx="56">
                  <c:v>5.9405940594059403E-2</c:v>
                </c:pt>
                <c:pt idx="57">
                  <c:v>5.0890585241730277E-2</c:v>
                </c:pt>
                <c:pt idx="58">
                  <c:v>5.9125964010282778E-2</c:v>
                </c:pt>
                <c:pt idx="59">
                  <c:v>5.4838709677419356E-2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多折线图!$H$55</c:f>
              <c:strCache>
                <c:ptCount val="1"/>
                <c:pt idx="0">
                  <c:v>Billing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多折线图!$H$56:$H$245</c:f>
              <c:numCache>
                <c:formatCode>0%</c:formatCode>
                <c:ptCount val="190"/>
                <c:pt idx="60">
                  <c:v>3.5335689045936397E-2</c:v>
                </c:pt>
                <c:pt idx="61">
                  <c:v>6.1099796334012219E-2</c:v>
                </c:pt>
                <c:pt idx="62">
                  <c:v>4.3165467625899283E-2</c:v>
                </c:pt>
                <c:pt idx="63">
                  <c:v>6.9565217391304349E-2</c:v>
                </c:pt>
                <c:pt idx="64">
                  <c:v>6.0810810810810814E-2</c:v>
                </c:pt>
                <c:pt idx="65">
                  <c:v>4.5563549160671464E-2</c:v>
                </c:pt>
                <c:pt idx="66">
                  <c:v>4.4554455445544552E-2</c:v>
                </c:pt>
                <c:pt idx="67">
                  <c:v>3.3078880407124679E-2</c:v>
                </c:pt>
                <c:pt idx="68">
                  <c:v>4.1131105398457581E-2</c:v>
                </c:pt>
                <c:pt idx="69">
                  <c:v>7.4193548387096769E-2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多折线图!$I$55</c:f>
              <c:strCache>
                <c:ptCount val="1"/>
                <c:pt idx="0">
                  <c:v>Internet &amp; E-service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多折线图!$I$56:$I$245</c:f>
              <c:numCache>
                <c:formatCode>0%</c:formatCode>
                <c:ptCount val="190"/>
                <c:pt idx="70">
                  <c:v>4.2402826855123678E-2</c:v>
                </c:pt>
                <c:pt idx="71">
                  <c:v>3.6659877800407331E-2</c:v>
                </c:pt>
                <c:pt idx="72">
                  <c:v>6.235011990407674E-2</c:v>
                </c:pt>
                <c:pt idx="73">
                  <c:v>7.2463768115942032E-2</c:v>
                </c:pt>
                <c:pt idx="74">
                  <c:v>5.18018018018018E-2</c:v>
                </c:pt>
                <c:pt idx="75">
                  <c:v>2.8776978417266189E-2</c:v>
                </c:pt>
                <c:pt idx="76">
                  <c:v>4.2079207920792082E-2</c:v>
                </c:pt>
                <c:pt idx="77">
                  <c:v>3.3078880407124679E-2</c:v>
                </c:pt>
                <c:pt idx="78">
                  <c:v>4.6272493573264781E-2</c:v>
                </c:pt>
                <c:pt idx="79">
                  <c:v>8.387096774193549E-2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多折线图!$J$55</c:f>
              <c:strCache>
                <c:ptCount val="1"/>
                <c:pt idx="0">
                  <c:v>Investment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多折线图!$J$56:$J$245</c:f>
              <c:numCache>
                <c:formatCode>0%</c:formatCode>
                <c:ptCount val="190"/>
                <c:pt idx="80">
                  <c:v>8.4805653710247356E-2</c:v>
                </c:pt>
                <c:pt idx="81">
                  <c:v>3.8696537678207736E-2</c:v>
                </c:pt>
                <c:pt idx="82">
                  <c:v>3.3573141486810551E-2</c:v>
                </c:pt>
                <c:pt idx="83">
                  <c:v>4.9275362318840582E-2</c:v>
                </c:pt>
                <c:pt idx="84">
                  <c:v>3.3783783783783786E-2</c:v>
                </c:pt>
                <c:pt idx="85">
                  <c:v>3.5971223021582732E-2</c:v>
                </c:pt>
                <c:pt idx="86">
                  <c:v>5.6930693069306933E-2</c:v>
                </c:pt>
                <c:pt idx="87">
                  <c:v>4.3256997455470736E-2</c:v>
                </c:pt>
                <c:pt idx="88">
                  <c:v>2.570694087403599E-2</c:v>
                </c:pt>
                <c:pt idx="89">
                  <c:v>2.2580645161290321E-2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多折线图!$K$55</c:f>
              <c:strCache>
                <c:ptCount val="1"/>
                <c:pt idx="0">
                  <c:v>Sales Model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多折线图!$K$56:$K$245</c:f>
              <c:numCache>
                <c:formatCode>0%</c:formatCode>
                <c:ptCount val="190"/>
                <c:pt idx="90">
                  <c:v>3.1802120141342753E-2</c:v>
                </c:pt>
                <c:pt idx="91">
                  <c:v>2.6476578411405296E-2</c:v>
                </c:pt>
                <c:pt idx="92">
                  <c:v>2.8776978417266189E-2</c:v>
                </c:pt>
                <c:pt idx="93">
                  <c:v>3.4782608695652174E-2</c:v>
                </c:pt>
                <c:pt idx="94">
                  <c:v>4.5045045045045043E-2</c:v>
                </c:pt>
                <c:pt idx="95">
                  <c:v>4.3165467625899283E-2</c:v>
                </c:pt>
                <c:pt idx="96">
                  <c:v>3.2178217821782179E-2</c:v>
                </c:pt>
                <c:pt idx="97">
                  <c:v>3.5623409669211195E-2</c:v>
                </c:pt>
                <c:pt idx="98">
                  <c:v>3.0848329048843187E-2</c:v>
                </c:pt>
                <c:pt idx="99">
                  <c:v>3.2258064516129031E-2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多折线图!$L$55</c:f>
              <c:strCache>
                <c:ptCount val="1"/>
                <c:pt idx="0">
                  <c:v>PR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多折线图!$L$56:$L$245</c:f>
              <c:numCache>
                <c:formatCode>General</c:formatCode>
                <c:ptCount val="190"/>
                <c:pt idx="100" formatCode="0%">
                  <c:v>3.1802120141342753E-2</c:v>
                </c:pt>
                <c:pt idx="101" formatCode="0%">
                  <c:v>2.4439918533604887E-2</c:v>
                </c:pt>
                <c:pt idx="102" formatCode="0%">
                  <c:v>3.8369304556354913E-2</c:v>
                </c:pt>
                <c:pt idx="103" formatCode="0%">
                  <c:v>3.1884057971014491E-2</c:v>
                </c:pt>
                <c:pt idx="104" formatCode="0%">
                  <c:v>3.8288288288288286E-2</c:v>
                </c:pt>
                <c:pt idx="105" formatCode="0%">
                  <c:v>4.5563549160671464E-2</c:v>
                </c:pt>
                <c:pt idx="106" formatCode="0%">
                  <c:v>4.4554455445544552E-2</c:v>
                </c:pt>
                <c:pt idx="107" formatCode="0%">
                  <c:v>2.7989821882951654E-2</c:v>
                </c:pt>
                <c:pt idx="108" formatCode="0%">
                  <c:v>1.7994858611825194E-2</c:v>
                </c:pt>
                <c:pt idx="109" formatCode="0%">
                  <c:v>2.2580645161290321E-2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多折线图!$M$55</c:f>
              <c:strCache>
                <c:ptCount val="1"/>
                <c:pt idx="0">
                  <c:v>BA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多折线图!$M$56:$M$245</c:f>
              <c:numCache>
                <c:formatCode>General</c:formatCode>
                <c:ptCount val="190"/>
                <c:pt idx="110" formatCode="0%">
                  <c:v>3.5335689045936397E-2</c:v>
                </c:pt>
                <c:pt idx="111" formatCode="0%">
                  <c:v>4.8879837067209775E-2</c:v>
                </c:pt>
                <c:pt idx="112" formatCode="0%">
                  <c:v>2.8776978417266189E-2</c:v>
                </c:pt>
                <c:pt idx="113" formatCode="0%">
                  <c:v>2.318840579710145E-2</c:v>
                </c:pt>
                <c:pt idx="114" formatCode="0%">
                  <c:v>2.4774774774774775E-2</c:v>
                </c:pt>
                <c:pt idx="115" formatCode="0%">
                  <c:v>1.4388489208633094E-2</c:v>
                </c:pt>
                <c:pt idx="116" formatCode="0%">
                  <c:v>4.2079207920792082E-2</c:v>
                </c:pt>
                <c:pt idx="117" formatCode="0%">
                  <c:v>2.2900763358778626E-2</c:v>
                </c:pt>
                <c:pt idx="118" formatCode="0%">
                  <c:v>2.056555269922879E-2</c:v>
                </c:pt>
                <c:pt idx="119" formatCode="0%">
                  <c:v>1.2903225806451613E-2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多折线图!$N$55</c:f>
              <c:strCache>
                <c:ptCount val="1"/>
                <c:pt idx="0">
                  <c:v>Delivery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多折线图!$N$56:$N$245</c:f>
              <c:numCache>
                <c:formatCode>General</c:formatCode>
                <c:ptCount val="190"/>
                <c:pt idx="120" formatCode="0%">
                  <c:v>2.8268551236749116E-2</c:v>
                </c:pt>
                <c:pt idx="121" formatCode="0%">
                  <c:v>8.1466395112016286E-3</c:v>
                </c:pt>
                <c:pt idx="122" formatCode="0%">
                  <c:v>1.4388489208633094E-2</c:v>
                </c:pt>
                <c:pt idx="123" formatCode="0%">
                  <c:v>8.6956521739130436E-3</c:v>
                </c:pt>
                <c:pt idx="124" formatCode="0%">
                  <c:v>1.5765765765765764E-2</c:v>
                </c:pt>
                <c:pt idx="125" formatCode="0%">
                  <c:v>2.1582733812949641E-2</c:v>
                </c:pt>
                <c:pt idx="126" formatCode="0%">
                  <c:v>2.2277227722772276E-2</c:v>
                </c:pt>
                <c:pt idx="127" formatCode="0%">
                  <c:v>1.5267175572519083E-2</c:v>
                </c:pt>
                <c:pt idx="128" formatCode="0%">
                  <c:v>1.7994858611825194E-2</c:v>
                </c:pt>
                <c:pt idx="129" formatCode="0%">
                  <c:v>1.935483870967742E-2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多折线图!$O$55</c:f>
              <c:strCache>
                <c:ptCount val="1"/>
                <c:pt idx="0">
                  <c:v>Sponsor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多折线图!$O$56:$O$245</c:f>
              <c:numCache>
                <c:formatCode>General</c:formatCode>
                <c:ptCount val="190"/>
                <c:pt idx="130" formatCode="0%">
                  <c:v>1.4134275618374558E-2</c:v>
                </c:pt>
                <c:pt idx="131" formatCode="0%">
                  <c:v>6.1099796334012219E-3</c:v>
                </c:pt>
                <c:pt idx="132" formatCode="0%">
                  <c:v>2.3980815347721821E-3</c:v>
                </c:pt>
                <c:pt idx="133" formatCode="0%">
                  <c:v>1.1594202898550725E-2</c:v>
                </c:pt>
                <c:pt idx="134" formatCode="0%">
                  <c:v>1.5765765765765764E-2</c:v>
                </c:pt>
                <c:pt idx="135" formatCode="0%">
                  <c:v>1.9184652278177457E-2</c:v>
                </c:pt>
                <c:pt idx="136" formatCode="0%">
                  <c:v>1.2376237623762377E-2</c:v>
                </c:pt>
                <c:pt idx="137" formatCode="0%">
                  <c:v>3.3078880407124679E-2</c:v>
                </c:pt>
                <c:pt idx="138" formatCode="0%">
                  <c:v>3.0848329048843187E-2</c:v>
                </c:pt>
                <c:pt idx="139" formatCode="0%">
                  <c:v>6.4516129032258064E-3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多折线图!$P$55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多折线图!$P$56:$P$245</c:f>
              <c:numCache>
                <c:formatCode>General</c:formatCode>
                <c:ptCount val="190"/>
                <c:pt idx="140" formatCode="0%">
                  <c:v>3.8869257950530034E-2</c:v>
                </c:pt>
                <c:pt idx="141" formatCode="0%">
                  <c:v>1.2219959266802444E-2</c:v>
                </c:pt>
                <c:pt idx="142" formatCode="0%">
                  <c:v>9.5923261390887284E-3</c:v>
                </c:pt>
                <c:pt idx="143" formatCode="0%">
                  <c:v>1.4492753623188406E-2</c:v>
                </c:pt>
                <c:pt idx="144" formatCode="0%">
                  <c:v>1.1261261261261261E-2</c:v>
                </c:pt>
                <c:pt idx="145" formatCode="0%">
                  <c:v>7.1942446043165471E-3</c:v>
                </c:pt>
                <c:pt idx="146" formatCode="0%">
                  <c:v>1.7326732673267328E-2</c:v>
                </c:pt>
                <c:pt idx="147" formatCode="0%">
                  <c:v>1.2722646310432569E-2</c:v>
                </c:pt>
                <c:pt idx="148" formatCode="0%">
                  <c:v>2.5706940874035988E-3</c:v>
                </c:pt>
                <c:pt idx="149" formatCode="0%">
                  <c:v>1.2903225806451613E-2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多折线图!$Q$55</c:f>
              <c:strCache>
                <c:ptCount val="1"/>
                <c:pt idx="0">
                  <c:v>Branch distribution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多折线图!$Q$56:$Q$245</c:f>
              <c:numCache>
                <c:formatCode>General</c:formatCode>
                <c:ptCount val="190"/>
                <c:pt idx="150" formatCode="0%">
                  <c:v>2.1201413427561839E-2</c:v>
                </c:pt>
                <c:pt idx="151" formatCode="0%">
                  <c:v>4.0733197556008143E-3</c:v>
                </c:pt>
                <c:pt idx="152" formatCode="0%">
                  <c:v>7.1942446043165471E-3</c:v>
                </c:pt>
                <c:pt idx="153" formatCode="0%">
                  <c:v>5.7971014492753624E-3</c:v>
                </c:pt>
                <c:pt idx="154" formatCode="0%">
                  <c:v>6.7567567567567571E-3</c:v>
                </c:pt>
                <c:pt idx="155" formatCode="0%">
                  <c:v>7.1942446043165471E-3</c:v>
                </c:pt>
                <c:pt idx="156" formatCode="0%">
                  <c:v>7.4257425742574254E-3</c:v>
                </c:pt>
                <c:pt idx="157" formatCode="0%">
                  <c:v>5.0890585241730284E-3</c:v>
                </c:pt>
                <c:pt idx="158" formatCode="0%">
                  <c:v>5.1413881748071976E-3</c:v>
                </c:pt>
                <c:pt idx="159" formatCode="0%">
                  <c:v>6.4516129032258064E-3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多折线图!$R$55</c:f>
              <c:strCache>
                <c:ptCount val="1"/>
                <c:pt idx="0">
                  <c:v>Legal &amp; Compliance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多折线图!$R$56:$R$245</c:f>
              <c:numCache>
                <c:formatCode>General</c:formatCode>
                <c:ptCount val="190"/>
                <c:pt idx="160" formatCode="0%">
                  <c:v>0</c:v>
                </c:pt>
                <c:pt idx="161" formatCode="0%">
                  <c:v>2.0366598778004071E-3</c:v>
                </c:pt>
                <c:pt idx="162" formatCode="0%">
                  <c:v>0</c:v>
                </c:pt>
                <c:pt idx="163" formatCode="0%">
                  <c:v>0</c:v>
                </c:pt>
                <c:pt idx="164" formatCode="0%">
                  <c:v>6.7567567567567571E-3</c:v>
                </c:pt>
                <c:pt idx="165" formatCode="0%">
                  <c:v>2.3980815347721821E-3</c:v>
                </c:pt>
                <c:pt idx="166" formatCode="0%">
                  <c:v>7.4257425742574254E-3</c:v>
                </c:pt>
                <c:pt idx="167" formatCode="0%">
                  <c:v>0</c:v>
                </c:pt>
                <c:pt idx="168" formatCode="0%">
                  <c:v>0</c:v>
                </c:pt>
                <c:pt idx="169" formatCode="0%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多折线图!$S$55</c:f>
              <c:strCache>
                <c:ptCount val="1"/>
                <c:pt idx="0">
                  <c:v>Doc&amp;Printing 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多折线图!$S$56:$S$245</c:f>
              <c:numCache>
                <c:formatCode>General</c:formatCode>
                <c:ptCount val="190"/>
                <c:pt idx="170" formatCode="0%">
                  <c:v>0</c:v>
                </c:pt>
                <c:pt idx="171" formatCode="0%">
                  <c:v>0</c:v>
                </c:pt>
                <c:pt idx="172" formatCode="0%">
                  <c:v>0</c:v>
                </c:pt>
                <c:pt idx="173" formatCode="0%">
                  <c:v>0</c:v>
                </c:pt>
                <c:pt idx="174" formatCode="0%">
                  <c:v>4.5045045045045045E-3</c:v>
                </c:pt>
                <c:pt idx="175" formatCode="0%">
                  <c:v>7.1942446043165471E-3</c:v>
                </c:pt>
                <c:pt idx="176" formatCode="0%">
                  <c:v>4.9504950495049506E-3</c:v>
                </c:pt>
                <c:pt idx="177" formatCode="0%">
                  <c:v>0</c:v>
                </c:pt>
                <c:pt idx="178" formatCode="0%">
                  <c:v>0</c:v>
                </c:pt>
                <c:pt idx="179" formatCode="0%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多折线图!$T$55</c:f>
              <c:strCache>
                <c:ptCount val="1"/>
                <c:pt idx="0">
                  <c:v>UW</c:v>
                </c:pt>
              </c:strCache>
            </c:strRef>
          </c:tx>
          <c:marker>
            <c:symbol val="none"/>
          </c:marker>
          <c:cat>
            <c:strRef>
              <c:f>多折线图!$A$56:$A$65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多折线图!$T$56:$T$245</c:f>
              <c:numCache>
                <c:formatCode>General</c:formatCode>
                <c:ptCount val="190"/>
                <c:pt idx="180" formatCode="0%">
                  <c:v>0</c:v>
                </c:pt>
                <c:pt idx="181" formatCode="0%">
                  <c:v>0</c:v>
                </c:pt>
                <c:pt idx="182" formatCode="0%">
                  <c:v>2.3980815347721821E-3</c:v>
                </c:pt>
                <c:pt idx="183" formatCode="0%">
                  <c:v>0</c:v>
                </c:pt>
                <c:pt idx="184" formatCode="0%">
                  <c:v>0</c:v>
                </c:pt>
                <c:pt idx="185" formatCode="0%">
                  <c:v>0</c:v>
                </c:pt>
                <c:pt idx="186" formatCode="0%">
                  <c:v>2.4752475247524753E-3</c:v>
                </c:pt>
                <c:pt idx="187" formatCode="0%">
                  <c:v>0</c:v>
                </c:pt>
                <c:pt idx="188" formatCode="0%">
                  <c:v>2.5706940874035988E-3</c:v>
                </c:pt>
                <c:pt idx="189" formatCode="0%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61536"/>
        <c:axId val="220163072"/>
      </c:lineChart>
      <c:catAx>
        <c:axId val="220161536"/>
        <c:scaling>
          <c:orientation val="minMax"/>
        </c:scaling>
        <c:delete val="1"/>
        <c:axPos val="b"/>
        <c:numFmt formatCode="[$-409]mmmmm;@" sourceLinked="0"/>
        <c:majorTickMark val="none"/>
        <c:minorTickMark val="none"/>
        <c:tickLblPos val="none"/>
        <c:crossAx val="220163072"/>
        <c:crosses val="autoZero"/>
        <c:auto val="1"/>
        <c:lblAlgn val="ctr"/>
        <c:lblOffset val="100"/>
        <c:tickLblSkip val="1"/>
        <c:noMultiLvlLbl val="0"/>
      </c:catAx>
      <c:valAx>
        <c:axId val="2201630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201615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旋风图!$B$2</c:f>
              <c:strCache>
                <c:ptCount val="1"/>
                <c:pt idx="0">
                  <c:v>理论数量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旋风图!$A$3:$A$7</c:f>
              <c:strCache>
                <c:ptCount val="5"/>
                <c:pt idx="0">
                  <c:v>浏览商品</c:v>
                </c:pt>
                <c:pt idx="1">
                  <c:v>放入购物车</c:v>
                </c:pt>
                <c:pt idx="2">
                  <c:v>生成订单</c:v>
                </c:pt>
                <c:pt idx="3">
                  <c:v>支付订单</c:v>
                </c:pt>
                <c:pt idx="4">
                  <c:v>完成交易</c:v>
                </c:pt>
              </c:strCache>
            </c:strRef>
          </c:cat>
          <c:val>
            <c:numRef>
              <c:f>旋风图!$B$3:$B$7</c:f>
              <c:numCache>
                <c:formatCode>General</c:formatCode>
                <c:ptCount val="5"/>
                <c:pt idx="0">
                  <c:v>1000</c:v>
                </c:pt>
                <c:pt idx="1">
                  <c:v>400</c:v>
                </c:pt>
                <c:pt idx="2">
                  <c:v>300</c:v>
                </c:pt>
                <c:pt idx="3">
                  <c:v>200</c:v>
                </c:pt>
                <c:pt idx="4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32384"/>
        <c:axId val="225233920"/>
      </c:barChart>
      <c:barChart>
        <c:barDir val="bar"/>
        <c:grouping val="clustered"/>
        <c:varyColors val="0"/>
        <c:ser>
          <c:idx val="0"/>
          <c:order val="0"/>
          <c:tx>
            <c:strRef>
              <c:f>旋风图!$C$2</c:f>
              <c:strCache>
                <c:ptCount val="1"/>
                <c:pt idx="0">
                  <c:v>实际数据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旋风图!$A$3:$A$7</c:f>
              <c:strCache>
                <c:ptCount val="5"/>
                <c:pt idx="0">
                  <c:v>浏览商品</c:v>
                </c:pt>
                <c:pt idx="1">
                  <c:v>放入购物车</c:v>
                </c:pt>
                <c:pt idx="2">
                  <c:v>生成订单</c:v>
                </c:pt>
                <c:pt idx="3">
                  <c:v>支付订单</c:v>
                </c:pt>
                <c:pt idx="4">
                  <c:v>完成交易</c:v>
                </c:pt>
              </c:strCache>
            </c:strRef>
          </c:cat>
          <c:val>
            <c:numRef>
              <c:f>旋风图!$C$3:$C$7</c:f>
              <c:numCache>
                <c:formatCode>General</c:formatCode>
                <c:ptCount val="5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170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49536"/>
        <c:axId val="225248000"/>
      </c:barChart>
      <c:catAx>
        <c:axId val="225232384"/>
        <c:scaling>
          <c:orientation val="maxMin"/>
        </c:scaling>
        <c:delete val="0"/>
        <c:axPos val="r"/>
        <c:numFmt formatCode="General" sourceLinked="0"/>
        <c:majorTickMark val="none"/>
        <c:minorTickMark val="none"/>
        <c:tickLblPos val="high"/>
        <c:crossAx val="225233920"/>
        <c:crossesAt val="0"/>
        <c:auto val="1"/>
        <c:lblAlgn val="ctr"/>
        <c:lblOffset val="100"/>
        <c:noMultiLvlLbl val="0"/>
      </c:catAx>
      <c:valAx>
        <c:axId val="225233920"/>
        <c:scaling>
          <c:orientation val="maxMin"/>
          <c:max val="1200"/>
          <c:min val="-1200"/>
        </c:scaling>
        <c:delete val="1"/>
        <c:axPos val="t"/>
        <c:numFmt formatCode="General" sourceLinked="1"/>
        <c:majorTickMark val="out"/>
        <c:minorTickMark val="none"/>
        <c:tickLblPos val="none"/>
        <c:crossAx val="225232384"/>
        <c:crosses val="autoZero"/>
        <c:crossBetween val="between"/>
      </c:valAx>
      <c:valAx>
        <c:axId val="225248000"/>
        <c:scaling>
          <c:orientation val="minMax"/>
          <c:max val="1200"/>
          <c:min val="-1200"/>
        </c:scaling>
        <c:delete val="1"/>
        <c:axPos val="t"/>
        <c:numFmt formatCode="General" sourceLinked="1"/>
        <c:majorTickMark val="out"/>
        <c:minorTickMark val="none"/>
        <c:tickLblPos val="none"/>
        <c:crossAx val="225249536"/>
        <c:crosses val="autoZero"/>
        <c:crossBetween val="between"/>
      </c:valAx>
      <c:catAx>
        <c:axId val="2252495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25248000"/>
        <c:crossesAt val="0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马赛克图!$A$3</c:f>
              <c:strCache>
                <c:ptCount val="1"/>
                <c:pt idx="0">
                  <c:v>有效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cat>
            <c:strRef>
              <c:f>马赛克图!$B$2:$C$2</c:f>
              <c:strCache>
                <c:ptCount val="2"/>
                <c:pt idx="0">
                  <c:v>药物1</c:v>
                </c:pt>
                <c:pt idx="1">
                  <c:v>药物2</c:v>
                </c:pt>
              </c:strCache>
            </c:strRef>
          </c:cat>
          <c:val>
            <c:numRef>
              <c:f>马赛克图!$B$3:$C$3</c:f>
              <c:numCache>
                <c:formatCode>General</c:formatCode>
                <c:ptCount val="2"/>
                <c:pt idx="0">
                  <c:v>82</c:v>
                </c:pt>
                <c:pt idx="1">
                  <c:v>77</c:v>
                </c:pt>
              </c:numCache>
            </c:numRef>
          </c:val>
        </c:ser>
        <c:ser>
          <c:idx val="1"/>
          <c:order val="1"/>
          <c:tx>
            <c:strRef>
              <c:f>马赛克图!$A$4</c:f>
              <c:strCache>
                <c:ptCount val="1"/>
                <c:pt idx="0">
                  <c:v>无效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cat>
            <c:strRef>
              <c:f>马赛克图!$B$2:$C$2</c:f>
              <c:strCache>
                <c:ptCount val="2"/>
                <c:pt idx="0">
                  <c:v>药物1</c:v>
                </c:pt>
                <c:pt idx="1">
                  <c:v>药物2</c:v>
                </c:pt>
              </c:strCache>
            </c:strRef>
          </c:cat>
          <c:val>
            <c:numRef>
              <c:f>马赛克图!$B$4:$C$4</c:f>
              <c:numCache>
                <c:formatCode>General</c:formatCode>
                <c:ptCount val="2"/>
                <c:pt idx="0">
                  <c:v>35</c:v>
                </c:pt>
                <c:pt idx="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5303936"/>
        <c:axId val="225309824"/>
      </c:barChart>
      <c:catAx>
        <c:axId val="225303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309824"/>
        <c:crosses val="autoZero"/>
        <c:auto val="1"/>
        <c:lblAlgn val="ctr"/>
        <c:lblOffset val="100"/>
        <c:noMultiLvlLbl val="0"/>
      </c:catAx>
      <c:valAx>
        <c:axId val="2253098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2530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48373937920384E-2"/>
          <c:y val="4.8062855779391213E-2"/>
          <c:w val="0.89245844269466312"/>
          <c:h val="0.851926236493166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不等间距柱状图!$B$2</c:f>
              <c:strCache>
                <c:ptCount val="1"/>
                <c:pt idx="0">
                  <c:v>利息</c:v>
                </c:pt>
              </c:strCache>
            </c:strRef>
          </c:tx>
          <c:invertIfNegative val="0"/>
          <c:cat>
            <c:numRef>
              <c:f>不等间距柱状图!$A$3:$A$8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60</c:v>
                </c:pt>
              </c:numCache>
            </c:numRef>
          </c:cat>
          <c:val>
            <c:numRef>
              <c:f>不等间距柱状图!$B$3:$B$8</c:f>
              <c:numCache>
                <c:formatCode>General</c:formatCode>
                <c:ptCount val="6"/>
                <c:pt idx="0">
                  <c:v>1.71</c:v>
                </c:pt>
                <c:pt idx="1">
                  <c:v>1.98</c:v>
                </c:pt>
                <c:pt idx="2">
                  <c:v>2.25</c:v>
                </c:pt>
                <c:pt idx="3">
                  <c:v>2.79</c:v>
                </c:pt>
                <c:pt idx="4">
                  <c:v>3.33</c:v>
                </c:pt>
                <c:pt idx="5">
                  <c:v>3.6</c:v>
                </c:pt>
              </c:numCache>
            </c:numRef>
          </c:val>
        </c:ser>
        <c:ser>
          <c:idx val="0"/>
          <c:order val="1"/>
          <c:invertIfNegative val="0"/>
          <c:dLbls>
            <c:dLbl>
              <c:idx val="0"/>
              <c:layout>
                <c:manualLayout>
                  <c:x val="-2.7266530334015002E-3"/>
                  <c:y val="7.7922077922077934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266530334015002E-3"/>
                  <c:y val="7.7922077922077934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799591002044997E-3"/>
                  <c:y val="8.2251082251082297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7.3593073593073599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7.7922077922077934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533060668030021E-3"/>
                  <c:y val="7.7922077922077934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不等间距柱状图!$A$3:$A$8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60</c:v>
                </c:pt>
              </c:numCache>
            </c:numRef>
          </c:cat>
          <c:val>
            <c:numRef>
              <c:f>不等间距柱状图!$C$3:$C$8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360512"/>
        <c:axId val="223814016"/>
      </c:barChart>
      <c:dateAx>
        <c:axId val="225360512"/>
        <c:scaling>
          <c:orientation val="minMax"/>
          <c:min val="1"/>
        </c:scaling>
        <c:delete val="0"/>
        <c:axPos val="b"/>
        <c:numFmt formatCode="General" sourceLinked="1"/>
        <c:majorTickMark val="none"/>
        <c:minorTickMark val="none"/>
        <c:tickLblPos val="none"/>
        <c:crossAx val="223814016"/>
        <c:crosses val="autoZero"/>
        <c:auto val="0"/>
        <c:lblOffset val="100"/>
        <c:baseTimeUnit val="days"/>
      </c:dateAx>
      <c:valAx>
        <c:axId val="223814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536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增长情况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3.0555555555555565E-2"/>
          <c:y val="5.0925925925925923E-2"/>
          <c:w val="0.93888888888888922"/>
          <c:h val="0.6898148148148151"/>
        </c:manualLayout>
      </c:layout>
      <c:bubbleChart>
        <c:varyColors val="0"/>
        <c:ser>
          <c:idx val="0"/>
          <c:order val="0"/>
          <c:tx>
            <c:strRef>
              <c:f>半圆气泡图!$B$2</c:f>
              <c:strCache>
                <c:ptCount val="1"/>
                <c:pt idx="0">
                  <c:v>倍数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Lbls>
            <c:dLbl>
              <c:idx val="1"/>
              <c:spPr/>
              <c:txPr>
                <a:bodyPr/>
                <a:lstStyle/>
                <a:p>
                  <a:pPr>
                    <a:defRPr sz="1400"/>
                  </a:pPr>
                  <a:endParaRPr lang="zh-CN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1"/>
            </c:dLbl>
            <c:dLbl>
              <c:idx val="2"/>
              <c:spPr/>
              <c:txPr>
                <a:bodyPr/>
                <a:lstStyle/>
                <a:p>
                  <a:pPr>
                    <a:defRPr sz="1600"/>
                  </a:pPr>
                  <a:endParaRPr lang="zh-CN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1"/>
            </c:dLbl>
            <c:dLbl>
              <c:idx val="3"/>
              <c:spPr/>
              <c:txPr>
                <a:bodyPr/>
                <a:lstStyle/>
                <a:p>
                  <a:pPr>
                    <a:defRPr sz="1800"/>
                  </a:pPr>
                  <a:endParaRPr lang="zh-CN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zh-CN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半圆气泡图!$E$3:$E$6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17.29150262212918</c:v>
                </c:pt>
                <c:pt idx="3">
                  <c:v>30.583005244258363</c:v>
                </c:pt>
              </c:numCache>
            </c:numRef>
          </c:xVal>
          <c:yVal>
            <c:numRef>
              <c:f>半圆气泡图!$C$3:$C$6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bubbleSize>
            <c:numRef>
              <c:f>半圆气泡图!$B$3:$B$6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16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36"/>
        <c:showNegBubbles val="0"/>
        <c:axId val="225534336"/>
        <c:axId val="225535872"/>
      </c:bubbleChart>
      <c:valAx>
        <c:axId val="225534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535872"/>
        <c:crosses val="autoZero"/>
        <c:crossBetween val="midCat"/>
      </c:valAx>
      <c:valAx>
        <c:axId val="225535872"/>
        <c:scaling>
          <c:orientation val="minMax"/>
          <c:max val="8.0000000000000043E-2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225534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val>
            <c:numRef>
              <c:f>南丁格尔玫瑰图!$F$11:$F$370</c:f>
              <c:numCache>
                <c:formatCode>General</c:formatCode>
                <c:ptCount val="360"/>
                <c:pt idx="0">
                  <c:v>0</c:v>
                </c:pt>
                <c:pt idx="1">
                  <c:v>62.106633396122547</c:v>
                </c:pt>
                <c:pt idx="2">
                  <c:v>62.106633396122547</c:v>
                </c:pt>
                <c:pt idx="3">
                  <c:v>62.106633396122547</c:v>
                </c:pt>
                <c:pt idx="4">
                  <c:v>62.106633396122547</c:v>
                </c:pt>
                <c:pt idx="5">
                  <c:v>62.106633396122547</c:v>
                </c:pt>
                <c:pt idx="6">
                  <c:v>62.106633396122547</c:v>
                </c:pt>
                <c:pt idx="7">
                  <c:v>62.106633396122547</c:v>
                </c:pt>
                <c:pt idx="8">
                  <c:v>62.106633396122547</c:v>
                </c:pt>
                <c:pt idx="9">
                  <c:v>62.106633396122547</c:v>
                </c:pt>
                <c:pt idx="10">
                  <c:v>62.106633396122547</c:v>
                </c:pt>
                <c:pt idx="11">
                  <c:v>62.106633396122547</c:v>
                </c:pt>
                <c:pt idx="12">
                  <c:v>62.106633396122547</c:v>
                </c:pt>
                <c:pt idx="13">
                  <c:v>62.106633396122547</c:v>
                </c:pt>
                <c:pt idx="14">
                  <c:v>62.106633396122547</c:v>
                </c:pt>
                <c:pt idx="15">
                  <c:v>62.106633396122547</c:v>
                </c:pt>
                <c:pt idx="16">
                  <c:v>62.106633396122547</c:v>
                </c:pt>
                <c:pt idx="17">
                  <c:v>62.106633396122547</c:v>
                </c:pt>
                <c:pt idx="18">
                  <c:v>62.106633396122547</c:v>
                </c:pt>
                <c:pt idx="19">
                  <c:v>62.106633396122547</c:v>
                </c:pt>
                <c:pt idx="20">
                  <c:v>62.106633396122547</c:v>
                </c:pt>
                <c:pt idx="21">
                  <c:v>62.106633396122547</c:v>
                </c:pt>
                <c:pt idx="22">
                  <c:v>62.106633396122547</c:v>
                </c:pt>
                <c:pt idx="23">
                  <c:v>62.106633396122547</c:v>
                </c:pt>
                <c:pt idx="24">
                  <c:v>62.106633396122547</c:v>
                </c:pt>
                <c:pt idx="25">
                  <c:v>0</c:v>
                </c:pt>
                <c:pt idx="26">
                  <c:v>3.3644506823416354</c:v>
                </c:pt>
                <c:pt idx="27">
                  <c:v>3.3644506823416354</c:v>
                </c:pt>
                <c:pt idx="28">
                  <c:v>3.3644506823416354</c:v>
                </c:pt>
                <c:pt idx="29">
                  <c:v>3.3644506823416354</c:v>
                </c:pt>
                <c:pt idx="30">
                  <c:v>3.3644506823416354</c:v>
                </c:pt>
                <c:pt idx="31">
                  <c:v>3.3644506823416354</c:v>
                </c:pt>
                <c:pt idx="32">
                  <c:v>3.3644506823416354</c:v>
                </c:pt>
                <c:pt idx="33">
                  <c:v>3.3644506823416354</c:v>
                </c:pt>
                <c:pt idx="34">
                  <c:v>3.3644506823416354</c:v>
                </c:pt>
                <c:pt idx="35">
                  <c:v>3.3644506823416354</c:v>
                </c:pt>
                <c:pt idx="36">
                  <c:v>3.3644506823416354</c:v>
                </c:pt>
                <c:pt idx="37">
                  <c:v>3.3644506823416354</c:v>
                </c:pt>
                <c:pt idx="38">
                  <c:v>3.3644506823416354</c:v>
                </c:pt>
                <c:pt idx="39">
                  <c:v>3.3644506823416354</c:v>
                </c:pt>
                <c:pt idx="40">
                  <c:v>3.3644506823416354</c:v>
                </c:pt>
                <c:pt idx="41">
                  <c:v>3.3644506823416354</c:v>
                </c:pt>
                <c:pt idx="42">
                  <c:v>3.3644506823416354</c:v>
                </c:pt>
                <c:pt idx="43">
                  <c:v>3.3644506823416354</c:v>
                </c:pt>
                <c:pt idx="44">
                  <c:v>3.3644506823416354</c:v>
                </c:pt>
                <c:pt idx="45">
                  <c:v>3.3644506823416354</c:v>
                </c:pt>
                <c:pt idx="46">
                  <c:v>3.3644506823416354</c:v>
                </c:pt>
                <c:pt idx="47">
                  <c:v>3.3644506823416354</c:v>
                </c:pt>
                <c:pt idx="48">
                  <c:v>3.3644506823416354</c:v>
                </c:pt>
                <c:pt idx="49">
                  <c:v>3.3644506823416354</c:v>
                </c:pt>
                <c:pt idx="50">
                  <c:v>3.3644506823416354</c:v>
                </c:pt>
                <c:pt idx="51">
                  <c:v>0</c:v>
                </c:pt>
                <c:pt idx="52">
                  <c:v>94.318613679903066</c:v>
                </c:pt>
                <c:pt idx="53">
                  <c:v>94.318613679903066</c:v>
                </c:pt>
                <c:pt idx="54">
                  <c:v>94.318613679903066</c:v>
                </c:pt>
                <c:pt idx="55">
                  <c:v>94.318613679903066</c:v>
                </c:pt>
                <c:pt idx="56">
                  <c:v>94.318613679903066</c:v>
                </c:pt>
                <c:pt idx="57">
                  <c:v>94.318613679903066</c:v>
                </c:pt>
                <c:pt idx="58">
                  <c:v>94.318613679903066</c:v>
                </c:pt>
                <c:pt idx="59">
                  <c:v>94.318613679903066</c:v>
                </c:pt>
                <c:pt idx="60">
                  <c:v>94.318613679903066</c:v>
                </c:pt>
                <c:pt idx="61">
                  <c:v>94.318613679903066</c:v>
                </c:pt>
                <c:pt idx="62">
                  <c:v>94.318613679903066</c:v>
                </c:pt>
                <c:pt idx="63">
                  <c:v>94.318613679903066</c:v>
                </c:pt>
                <c:pt idx="64">
                  <c:v>94.318613679903066</c:v>
                </c:pt>
                <c:pt idx="65">
                  <c:v>94.318613679903066</c:v>
                </c:pt>
                <c:pt idx="66">
                  <c:v>94.318613679903066</c:v>
                </c:pt>
                <c:pt idx="67">
                  <c:v>94.318613679903066</c:v>
                </c:pt>
                <c:pt idx="68">
                  <c:v>94.318613679903066</c:v>
                </c:pt>
                <c:pt idx="69">
                  <c:v>94.318613679903066</c:v>
                </c:pt>
                <c:pt idx="70">
                  <c:v>94.318613679903066</c:v>
                </c:pt>
                <c:pt idx="71">
                  <c:v>94.318613679903066</c:v>
                </c:pt>
                <c:pt idx="72">
                  <c:v>94.318613679903066</c:v>
                </c:pt>
                <c:pt idx="73">
                  <c:v>94.318613679903066</c:v>
                </c:pt>
                <c:pt idx="74">
                  <c:v>94.318613679903066</c:v>
                </c:pt>
                <c:pt idx="75">
                  <c:v>94.318613679903066</c:v>
                </c:pt>
                <c:pt idx="76">
                  <c:v>94.318613679903066</c:v>
                </c:pt>
                <c:pt idx="77">
                  <c:v>0</c:v>
                </c:pt>
                <c:pt idx="78">
                  <c:v>57.634030176411997</c:v>
                </c:pt>
                <c:pt idx="79">
                  <c:v>57.634030176411997</c:v>
                </c:pt>
                <c:pt idx="80">
                  <c:v>57.634030176411997</c:v>
                </c:pt>
                <c:pt idx="81">
                  <c:v>57.634030176411997</c:v>
                </c:pt>
                <c:pt idx="82">
                  <c:v>57.634030176411997</c:v>
                </c:pt>
                <c:pt idx="83">
                  <c:v>57.634030176411997</c:v>
                </c:pt>
                <c:pt idx="84">
                  <c:v>57.634030176411997</c:v>
                </c:pt>
                <c:pt idx="85">
                  <c:v>57.634030176411997</c:v>
                </c:pt>
                <c:pt idx="86">
                  <c:v>57.634030176411997</c:v>
                </c:pt>
                <c:pt idx="87">
                  <c:v>57.634030176411997</c:v>
                </c:pt>
                <c:pt idx="88">
                  <c:v>57.634030176411997</c:v>
                </c:pt>
                <c:pt idx="89">
                  <c:v>57.634030176411997</c:v>
                </c:pt>
                <c:pt idx="90">
                  <c:v>57.634030176411997</c:v>
                </c:pt>
                <c:pt idx="91">
                  <c:v>57.634030176411997</c:v>
                </c:pt>
                <c:pt idx="92">
                  <c:v>57.634030176411997</c:v>
                </c:pt>
                <c:pt idx="93">
                  <c:v>57.634030176411997</c:v>
                </c:pt>
                <c:pt idx="94">
                  <c:v>57.634030176411997</c:v>
                </c:pt>
                <c:pt idx="95">
                  <c:v>57.634030176411997</c:v>
                </c:pt>
                <c:pt idx="96">
                  <c:v>57.634030176411997</c:v>
                </c:pt>
                <c:pt idx="97">
                  <c:v>57.634030176411997</c:v>
                </c:pt>
                <c:pt idx="98">
                  <c:v>57.634030176411997</c:v>
                </c:pt>
                <c:pt idx="99">
                  <c:v>57.634030176411997</c:v>
                </c:pt>
                <c:pt idx="100">
                  <c:v>57.634030176411997</c:v>
                </c:pt>
                <c:pt idx="101">
                  <c:v>57.634030176411997</c:v>
                </c:pt>
                <c:pt idx="102">
                  <c:v>0</c:v>
                </c:pt>
                <c:pt idx="103">
                  <c:v>26.487995277040444</c:v>
                </c:pt>
                <c:pt idx="104">
                  <c:v>26.487995277040444</c:v>
                </c:pt>
                <c:pt idx="105">
                  <c:v>26.487995277040444</c:v>
                </c:pt>
                <c:pt idx="106">
                  <c:v>26.487995277040444</c:v>
                </c:pt>
                <c:pt idx="107">
                  <c:v>26.487995277040444</c:v>
                </c:pt>
                <c:pt idx="108">
                  <c:v>26.487995277040444</c:v>
                </c:pt>
                <c:pt idx="109">
                  <c:v>26.487995277040444</c:v>
                </c:pt>
                <c:pt idx="110">
                  <c:v>26.487995277040444</c:v>
                </c:pt>
                <c:pt idx="111">
                  <c:v>26.487995277040444</c:v>
                </c:pt>
                <c:pt idx="112">
                  <c:v>26.487995277040444</c:v>
                </c:pt>
                <c:pt idx="113">
                  <c:v>26.487995277040444</c:v>
                </c:pt>
                <c:pt idx="114">
                  <c:v>26.487995277040444</c:v>
                </c:pt>
                <c:pt idx="115">
                  <c:v>26.487995277040444</c:v>
                </c:pt>
                <c:pt idx="116">
                  <c:v>26.487995277040444</c:v>
                </c:pt>
                <c:pt idx="117">
                  <c:v>26.487995277040444</c:v>
                </c:pt>
                <c:pt idx="118">
                  <c:v>26.487995277040444</c:v>
                </c:pt>
                <c:pt idx="119">
                  <c:v>26.487995277040444</c:v>
                </c:pt>
                <c:pt idx="120">
                  <c:v>26.487995277040444</c:v>
                </c:pt>
                <c:pt idx="121">
                  <c:v>26.487995277040444</c:v>
                </c:pt>
                <c:pt idx="122">
                  <c:v>26.487995277040444</c:v>
                </c:pt>
                <c:pt idx="123">
                  <c:v>26.487995277040444</c:v>
                </c:pt>
                <c:pt idx="124">
                  <c:v>26.487995277040444</c:v>
                </c:pt>
                <c:pt idx="125">
                  <c:v>26.487995277040444</c:v>
                </c:pt>
                <c:pt idx="126">
                  <c:v>26.487995277040444</c:v>
                </c:pt>
                <c:pt idx="127">
                  <c:v>26.487995277040444</c:v>
                </c:pt>
                <c:pt idx="128">
                  <c:v>0</c:v>
                </c:pt>
                <c:pt idx="129">
                  <c:v>45.029690945111177</c:v>
                </c:pt>
                <c:pt idx="130">
                  <c:v>45.029690945111177</c:v>
                </c:pt>
                <c:pt idx="131">
                  <c:v>45.029690945111177</c:v>
                </c:pt>
                <c:pt idx="132">
                  <c:v>45.029690945111177</c:v>
                </c:pt>
                <c:pt idx="133">
                  <c:v>45.029690945111177</c:v>
                </c:pt>
                <c:pt idx="134">
                  <c:v>45.029690945111177</c:v>
                </c:pt>
                <c:pt idx="135">
                  <c:v>45.029690945111177</c:v>
                </c:pt>
                <c:pt idx="136">
                  <c:v>45.029690945111177</c:v>
                </c:pt>
                <c:pt idx="137">
                  <c:v>45.029690945111177</c:v>
                </c:pt>
                <c:pt idx="138">
                  <c:v>45.029690945111177</c:v>
                </c:pt>
                <c:pt idx="139">
                  <c:v>45.029690945111177</c:v>
                </c:pt>
                <c:pt idx="140">
                  <c:v>45.029690945111177</c:v>
                </c:pt>
                <c:pt idx="141">
                  <c:v>45.029690945111177</c:v>
                </c:pt>
                <c:pt idx="142">
                  <c:v>45.029690945111177</c:v>
                </c:pt>
                <c:pt idx="143">
                  <c:v>45.029690945111177</c:v>
                </c:pt>
                <c:pt idx="144">
                  <c:v>45.029690945111177</c:v>
                </c:pt>
                <c:pt idx="145">
                  <c:v>45.029690945111177</c:v>
                </c:pt>
                <c:pt idx="146">
                  <c:v>45.029690945111177</c:v>
                </c:pt>
                <c:pt idx="147">
                  <c:v>45.029690945111177</c:v>
                </c:pt>
                <c:pt idx="148">
                  <c:v>45.029690945111177</c:v>
                </c:pt>
                <c:pt idx="149">
                  <c:v>45.029690945111177</c:v>
                </c:pt>
                <c:pt idx="150">
                  <c:v>45.029690945111177</c:v>
                </c:pt>
                <c:pt idx="151">
                  <c:v>45.029690945111177</c:v>
                </c:pt>
                <c:pt idx="152">
                  <c:v>45.029690945111177</c:v>
                </c:pt>
                <c:pt idx="153">
                  <c:v>45.029690945111177</c:v>
                </c:pt>
                <c:pt idx="154">
                  <c:v>0</c:v>
                </c:pt>
                <c:pt idx="155">
                  <c:v>32.68396719549429</c:v>
                </c:pt>
                <c:pt idx="156">
                  <c:v>32.68396719549429</c:v>
                </c:pt>
                <c:pt idx="157">
                  <c:v>32.68396719549429</c:v>
                </c:pt>
                <c:pt idx="158">
                  <c:v>32.68396719549429</c:v>
                </c:pt>
                <c:pt idx="159">
                  <c:v>32.68396719549429</c:v>
                </c:pt>
                <c:pt idx="160">
                  <c:v>32.68396719549429</c:v>
                </c:pt>
                <c:pt idx="161">
                  <c:v>32.68396719549429</c:v>
                </c:pt>
                <c:pt idx="162">
                  <c:v>32.68396719549429</c:v>
                </c:pt>
                <c:pt idx="163">
                  <c:v>32.68396719549429</c:v>
                </c:pt>
                <c:pt idx="164">
                  <c:v>32.68396719549429</c:v>
                </c:pt>
                <c:pt idx="165">
                  <c:v>32.68396719549429</c:v>
                </c:pt>
                <c:pt idx="166">
                  <c:v>32.68396719549429</c:v>
                </c:pt>
                <c:pt idx="167">
                  <c:v>32.68396719549429</c:v>
                </c:pt>
                <c:pt idx="168">
                  <c:v>32.68396719549429</c:v>
                </c:pt>
                <c:pt idx="169">
                  <c:v>32.68396719549429</c:v>
                </c:pt>
                <c:pt idx="170">
                  <c:v>32.68396719549429</c:v>
                </c:pt>
                <c:pt idx="171">
                  <c:v>32.68396719549429</c:v>
                </c:pt>
                <c:pt idx="172">
                  <c:v>32.68396719549429</c:v>
                </c:pt>
                <c:pt idx="173">
                  <c:v>32.68396719549429</c:v>
                </c:pt>
                <c:pt idx="174">
                  <c:v>32.68396719549429</c:v>
                </c:pt>
                <c:pt idx="175">
                  <c:v>32.68396719549429</c:v>
                </c:pt>
                <c:pt idx="176">
                  <c:v>32.68396719549429</c:v>
                </c:pt>
                <c:pt idx="177">
                  <c:v>32.68396719549429</c:v>
                </c:pt>
                <c:pt idx="178">
                  <c:v>32.68396719549429</c:v>
                </c:pt>
                <c:pt idx="179">
                  <c:v>32.68396719549429</c:v>
                </c:pt>
                <c:pt idx="180">
                  <c:v>0</c:v>
                </c:pt>
                <c:pt idx="181">
                  <c:v>6.42363831117303</c:v>
                </c:pt>
                <c:pt idx="182">
                  <c:v>6.42363831117303</c:v>
                </c:pt>
                <c:pt idx="183">
                  <c:v>6.42363831117303</c:v>
                </c:pt>
                <c:pt idx="184">
                  <c:v>6.42363831117303</c:v>
                </c:pt>
                <c:pt idx="185">
                  <c:v>6.42363831117303</c:v>
                </c:pt>
                <c:pt idx="186">
                  <c:v>6.42363831117303</c:v>
                </c:pt>
                <c:pt idx="187">
                  <c:v>6.42363831117303</c:v>
                </c:pt>
                <c:pt idx="188">
                  <c:v>6.42363831117303</c:v>
                </c:pt>
                <c:pt idx="189">
                  <c:v>6.42363831117303</c:v>
                </c:pt>
                <c:pt idx="190">
                  <c:v>6.42363831117303</c:v>
                </c:pt>
                <c:pt idx="191">
                  <c:v>6.42363831117303</c:v>
                </c:pt>
                <c:pt idx="192">
                  <c:v>6.42363831117303</c:v>
                </c:pt>
                <c:pt idx="193">
                  <c:v>6.42363831117303</c:v>
                </c:pt>
                <c:pt idx="194">
                  <c:v>6.42363831117303</c:v>
                </c:pt>
                <c:pt idx="195">
                  <c:v>6.42363831117303</c:v>
                </c:pt>
                <c:pt idx="196">
                  <c:v>6.42363831117303</c:v>
                </c:pt>
                <c:pt idx="197">
                  <c:v>6.42363831117303</c:v>
                </c:pt>
                <c:pt idx="198">
                  <c:v>6.42363831117303</c:v>
                </c:pt>
                <c:pt idx="199">
                  <c:v>6.42363831117303</c:v>
                </c:pt>
                <c:pt idx="200">
                  <c:v>6.42363831117303</c:v>
                </c:pt>
                <c:pt idx="201">
                  <c:v>6.42363831117303</c:v>
                </c:pt>
                <c:pt idx="202">
                  <c:v>6.42363831117303</c:v>
                </c:pt>
                <c:pt idx="203">
                  <c:v>6.42363831117303</c:v>
                </c:pt>
                <c:pt idx="204">
                  <c:v>6.42363831117303</c:v>
                </c:pt>
                <c:pt idx="205">
                  <c:v>0</c:v>
                </c:pt>
                <c:pt idx="206">
                  <c:v>40.323494619158453</c:v>
                </c:pt>
                <c:pt idx="207">
                  <c:v>40.323494619158453</c:v>
                </c:pt>
                <c:pt idx="208">
                  <c:v>40.323494619158453</c:v>
                </c:pt>
                <c:pt idx="209">
                  <c:v>40.323494619158453</c:v>
                </c:pt>
                <c:pt idx="210">
                  <c:v>40.323494619158453</c:v>
                </c:pt>
                <c:pt idx="211">
                  <c:v>40.323494619158453</c:v>
                </c:pt>
                <c:pt idx="212">
                  <c:v>40.323494619158453</c:v>
                </c:pt>
                <c:pt idx="213">
                  <c:v>40.323494619158453</c:v>
                </c:pt>
                <c:pt idx="214">
                  <c:v>40.323494619158453</c:v>
                </c:pt>
                <c:pt idx="215">
                  <c:v>40.323494619158453</c:v>
                </c:pt>
                <c:pt idx="216">
                  <c:v>40.323494619158453</c:v>
                </c:pt>
                <c:pt idx="217">
                  <c:v>40.323494619158453</c:v>
                </c:pt>
                <c:pt idx="218">
                  <c:v>40.323494619158453</c:v>
                </c:pt>
                <c:pt idx="219">
                  <c:v>40.323494619158453</c:v>
                </c:pt>
                <c:pt idx="220">
                  <c:v>40.323494619158453</c:v>
                </c:pt>
                <c:pt idx="221">
                  <c:v>40.323494619158453</c:v>
                </c:pt>
                <c:pt idx="222">
                  <c:v>40.323494619158453</c:v>
                </c:pt>
                <c:pt idx="223">
                  <c:v>40.323494619158453</c:v>
                </c:pt>
                <c:pt idx="224">
                  <c:v>40.323494619158453</c:v>
                </c:pt>
                <c:pt idx="225">
                  <c:v>40.323494619158453</c:v>
                </c:pt>
                <c:pt idx="226">
                  <c:v>40.323494619158453</c:v>
                </c:pt>
                <c:pt idx="227">
                  <c:v>40.323494619158453</c:v>
                </c:pt>
                <c:pt idx="228">
                  <c:v>40.323494619158453</c:v>
                </c:pt>
                <c:pt idx="229">
                  <c:v>40.323494619158453</c:v>
                </c:pt>
                <c:pt idx="230">
                  <c:v>40.323494619158453</c:v>
                </c:pt>
                <c:pt idx="231">
                  <c:v>0</c:v>
                </c:pt>
                <c:pt idx="232">
                  <c:v>81.950734088120299</c:v>
                </c:pt>
                <c:pt idx="233">
                  <c:v>81.950734088120299</c:v>
                </c:pt>
                <c:pt idx="234">
                  <c:v>81.950734088120299</c:v>
                </c:pt>
                <c:pt idx="235">
                  <c:v>81.950734088120299</c:v>
                </c:pt>
                <c:pt idx="236">
                  <c:v>81.950734088120299</c:v>
                </c:pt>
                <c:pt idx="237">
                  <c:v>81.950734088120299</c:v>
                </c:pt>
                <c:pt idx="238">
                  <c:v>81.950734088120299</c:v>
                </c:pt>
                <c:pt idx="239">
                  <c:v>81.950734088120299</c:v>
                </c:pt>
                <c:pt idx="240">
                  <c:v>81.950734088120299</c:v>
                </c:pt>
                <c:pt idx="241">
                  <c:v>81.950734088120299</c:v>
                </c:pt>
                <c:pt idx="242">
                  <c:v>81.950734088120299</c:v>
                </c:pt>
                <c:pt idx="243">
                  <c:v>81.950734088120299</c:v>
                </c:pt>
                <c:pt idx="244">
                  <c:v>81.950734088120299</c:v>
                </c:pt>
                <c:pt idx="245">
                  <c:v>81.950734088120299</c:v>
                </c:pt>
                <c:pt idx="246">
                  <c:v>81.950734088120299</c:v>
                </c:pt>
                <c:pt idx="247">
                  <c:v>81.950734088120299</c:v>
                </c:pt>
                <c:pt idx="248">
                  <c:v>81.950734088120299</c:v>
                </c:pt>
                <c:pt idx="249">
                  <c:v>81.950734088120299</c:v>
                </c:pt>
                <c:pt idx="250">
                  <c:v>81.950734088120299</c:v>
                </c:pt>
                <c:pt idx="251">
                  <c:v>81.950734088120299</c:v>
                </c:pt>
                <c:pt idx="252">
                  <c:v>81.950734088120299</c:v>
                </c:pt>
                <c:pt idx="253">
                  <c:v>81.950734088120299</c:v>
                </c:pt>
                <c:pt idx="254">
                  <c:v>81.950734088120299</c:v>
                </c:pt>
                <c:pt idx="255">
                  <c:v>81.950734088120299</c:v>
                </c:pt>
                <c:pt idx="256">
                  <c:v>81.950734088120299</c:v>
                </c:pt>
                <c:pt idx="257">
                  <c:v>0</c:v>
                </c:pt>
                <c:pt idx="258">
                  <c:v>67.621247934482383</c:v>
                </c:pt>
                <c:pt idx="259">
                  <c:v>67.621247934482383</c:v>
                </c:pt>
                <c:pt idx="260">
                  <c:v>67.621247934482383</c:v>
                </c:pt>
                <c:pt idx="261">
                  <c:v>67.621247934482383</c:v>
                </c:pt>
                <c:pt idx="262">
                  <c:v>67.621247934482383</c:v>
                </c:pt>
                <c:pt idx="263">
                  <c:v>67.621247934482383</c:v>
                </c:pt>
                <c:pt idx="264">
                  <c:v>67.621247934482383</c:v>
                </c:pt>
                <c:pt idx="265">
                  <c:v>67.621247934482383</c:v>
                </c:pt>
                <c:pt idx="266">
                  <c:v>67.621247934482383</c:v>
                </c:pt>
                <c:pt idx="267">
                  <c:v>67.621247934482383</c:v>
                </c:pt>
                <c:pt idx="268">
                  <c:v>67.621247934482383</c:v>
                </c:pt>
                <c:pt idx="269">
                  <c:v>67.621247934482383</c:v>
                </c:pt>
                <c:pt idx="270">
                  <c:v>67.621247934482383</c:v>
                </c:pt>
                <c:pt idx="271">
                  <c:v>67.621247934482383</c:v>
                </c:pt>
                <c:pt idx="272">
                  <c:v>67.621247934482383</c:v>
                </c:pt>
                <c:pt idx="273">
                  <c:v>67.621247934482383</c:v>
                </c:pt>
                <c:pt idx="274">
                  <c:v>67.621247934482383</c:v>
                </c:pt>
                <c:pt idx="275">
                  <c:v>67.621247934482383</c:v>
                </c:pt>
                <c:pt idx="276">
                  <c:v>67.621247934482383</c:v>
                </c:pt>
                <c:pt idx="277">
                  <c:v>67.621247934482383</c:v>
                </c:pt>
                <c:pt idx="278">
                  <c:v>67.621247934482383</c:v>
                </c:pt>
                <c:pt idx="279">
                  <c:v>67.621247934482383</c:v>
                </c:pt>
                <c:pt idx="280">
                  <c:v>67.621247934482383</c:v>
                </c:pt>
                <c:pt idx="281">
                  <c:v>67.621247934482383</c:v>
                </c:pt>
                <c:pt idx="282">
                  <c:v>0</c:v>
                </c:pt>
                <c:pt idx="283">
                  <c:v>42.883117195451881</c:v>
                </c:pt>
                <c:pt idx="284">
                  <c:v>42.883117195451881</c:v>
                </c:pt>
                <c:pt idx="285">
                  <c:v>42.883117195451881</c:v>
                </c:pt>
                <c:pt idx="286">
                  <c:v>42.883117195451881</c:v>
                </c:pt>
                <c:pt idx="287">
                  <c:v>42.883117195451881</c:v>
                </c:pt>
                <c:pt idx="288">
                  <c:v>42.883117195451881</c:v>
                </c:pt>
                <c:pt idx="289">
                  <c:v>42.883117195451881</c:v>
                </c:pt>
                <c:pt idx="290">
                  <c:v>42.883117195451881</c:v>
                </c:pt>
                <c:pt idx="291">
                  <c:v>42.883117195451881</c:v>
                </c:pt>
                <c:pt idx="292">
                  <c:v>42.883117195451881</c:v>
                </c:pt>
                <c:pt idx="293">
                  <c:v>42.883117195451881</c:v>
                </c:pt>
                <c:pt idx="294">
                  <c:v>42.883117195451881</c:v>
                </c:pt>
                <c:pt idx="295">
                  <c:v>42.883117195451881</c:v>
                </c:pt>
                <c:pt idx="296">
                  <c:v>42.883117195451881</c:v>
                </c:pt>
                <c:pt idx="297">
                  <c:v>42.883117195451881</c:v>
                </c:pt>
                <c:pt idx="298">
                  <c:v>42.883117195451881</c:v>
                </c:pt>
                <c:pt idx="299">
                  <c:v>42.883117195451881</c:v>
                </c:pt>
                <c:pt idx="300">
                  <c:v>42.883117195451881</c:v>
                </c:pt>
                <c:pt idx="301">
                  <c:v>42.883117195451881</c:v>
                </c:pt>
                <c:pt idx="302">
                  <c:v>42.883117195451881</c:v>
                </c:pt>
                <c:pt idx="303">
                  <c:v>42.883117195451881</c:v>
                </c:pt>
                <c:pt idx="304">
                  <c:v>42.883117195451881</c:v>
                </c:pt>
                <c:pt idx="305">
                  <c:v>42.883117195451881</c:v>
                </c:pt>
                <c:pt idx="306">
                  <c:v>42.883117195451881</c:v>
                </c:pt>
                <c:pt idx="307">
                  <c:v>42.883117195451881</c:v>
                </c:pt>
                <c:pt idx="308">
                  <c:v>0</c:v>
                </c:pt>
                <c:pt idx="309">
                  <c:v>6.1288345392629395</c:v>
                </c:pt>
                <c:pt idx="310">
                  <c:v>6.1288345392629395</c:v>
                </c:pt>
                <c:pt idx="311">
                  <c:v>6.1288345392629395</c:v>
                </c:pt>
                <c:pt idx="312">
                  <c:v>6.1288345392629395</c:v>
                </c:pt>
                <c:pt idx="313">
                  <c:v>6.1288345392629395</c:v>
                </c:pt>
                <c:pt idx="314">
                  <c:v>6.1288345392629395</c:v>
                </c:pt>
                <c:pt idx="315">
                  <c:v>6.1288345392629395</c:v>
                </c:pt>
                <c:pt idx="316">
                  <c:v>6.1288345392629395</c:v>
                </c:pt>
                <c:pt idx="317">
                  <c:v>6.1288345392629395</c:v>
                </c:pt>
                <c:pt idx="318">
                  <c:v>6.1288345392629395</c:v>
                </c:pt>
                <c:pt idx="319">
                  <c:v>6.1288345392629395</c:v>
                </c:pt>
                <c:pt idx="320">
                  <c:v>6.1288345392629395</c:v>
                </c:pt>
                <c:pt idx="321">
                  <c:v>6.1288345392629395</c:v>
                </c:pt>
                <c:pt idx="322">
                  <c:v>6.1288345392629395</c:v>
                </c:pt>
                <c:pt idx="323">
                  <c:v>6.1288345392629395</c:v>
                </c:pt>
                <c:pt idx="324">
                  <c:v>6.1288345392629395</c:v>
                </c:pt>
                <c:pt idx="325">
                  <c:v>6.1288345392629395</c:v>
                </c:pt>
                <c:pt idx="326">
                  <c:v>6.1288345392629395</c:v>
                </c:pt>
                <c:pt idx="327">
                  <c:v>6.1288345392629395</c:v>
                </c:pt>
                <c:pt idx="328">
                  <c:v>6.1288345392629395</c:v>
                </c:pt>
                <c:pt idx="329">
                  <c:v>6.1288345392629395</c:v>
                </c:pt>
                <c:pt idx="330">
                  <c:v>6.1288345392629395</c:v>
                </c:pt>
                <c:pt idx="331">
                  <c:v>6.1288345392629395</c:v>
                </c:pt>
                <c:pt idx="332">
                  <c:v>6.1288345392629395</c:v>
                </c:pt>
                <c:pt idx="333">
                  <c:v>6.1288345392629395</c:v>
                </c:pt>
                <c:pt idx="334">
                  <c:v>0</c:v>
                </c:pt>
                <c:pt idx="335">
                  <c:v>61.33943908412072</c:v>
                </c:pt>
                <c:pt idx="336">
                  <c:v>61.33943908412072</c:v>
                </c:pt>
                <c:pt idx="337">
                  <c:v>61.33943908412072</c:v>
                </c:pt>
                <c:pt idx="338">
                  <c:v>61.33943908412072</c:v>
                </c:pt>
                <c:pt idx="339">
                  <c:v>61.33943908412072</c:v>
                </c:pt>
                <c:pt idx="340">
                  <c:v>61.33943908412072</c:v>
                </c:pt>
                <c:pt idx="341">
                  <c:v>61.33943908412072</c:v>
                </c:pt>
                <c:pt idx="342">
                  <c:v>61.33943908412072</c:v>
                </c:pt>
                <c:pt idx="343">
                  <c:v>61.33943908412072</c:v>
                </c:pt>
                <c:pt idx="344">
                  <c:v>61.33943908412072</c:v>
                </c:pt>
                <c:pt idx="345">
                  <c:v>61.33943908412072</c:v>
                </c:pt>
                <c:pt idx="346">
                  <c:v>61.33943908412072</c:v>
                </c:pt>
                <c:pt idx="347">
                  <c:v>61.33943908412072</c:v>
                </c:pt>
                <c:pt idx="348">
                  <c:v>61.33943908412072</c:v>
                </c:pt>
                <c:pt idx="349">
                  <c:v>61.33943908412072</c:v>
                </c:pt>
                <c:pt idx="350">
                  <c:v>61.33943908412072</c:v>
                </c:pt>
                <c:pt idx="351">
                  <c:v>61.33943908412072</c:v>
                </c:pt>
                <c:pt idx="352">
                  <c:v>61.33943908412072</c:v>
                </c:pt>
                <c:pt idx="353">
                  <c:v>61.33943908412072</c:v>
                </c:pt>
                <c:pt idx="354">
                  <c:v>61.33943908412072</c:v>
                </c:pt>
                <c:pt idx="355">
                  <c:v>61.33943908412072</c:v>
                </c:pt>
                <c:pt idx="356">
                  <c:v>61.33943908412072</c:v>
                </c:pt>
                <c:pt idx="357">
                  <c:v>61.33943908412072</c:v>
                </c:pt>
                <c:pt idx="358">
                  <c:v>61.33943908412072</c:v>
                </c:pt>
                <c:pt idx="359">
                  <c:v>61.33943908412072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580096"/>
        <c:axId val="156602368"/>
      </c:radarChart>
      <c:catAx>
        <c:axId val="1565800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56602368"/>
        <c:crosses val="autoZero"/>
        <c:auto val="1"/>
        <c:lblAlgn val="ctr"/>
        <c:lblOffset val="100"/>
        <c:noMultiLvlLbl val="0"/>
      </c:catAx>
      <c:valAx>
        <c:axId val="1566023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6580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val>
            <c:numRef>
              <c:f>南丁格尔玫瑰图!$F$11:$F$370</c:f>
              <c:numCache>
                <c:formatCode>General</c:formatCode>
                <c:ptCount val="360"/>
                <c:pt idx="0">
                  <c:v>0</c:v>
                </c:pt>
                <c:pt idx="1">
                  <c:v>62.106633396122547</c:v>
                </c:pt>
                <c:pt idx="2">
                  <c:v>62.106633396122547</c:v>
                </c:pt>
                <c:pt idx="3">
                  <c:v>62.106633396122547</c:v>
                </c:pt>
                <c:pt idx="4">
                  <c:v>62.106633396122547</c:v>
                </c:pt>
                <c:pt idx="5">
                  <c:v>62.106633396122547</c:v>
                </c:pt>
                <c:pt idx="6">
                  <c:v>62.106633396122547</c:v>
                </c:pt>
                <c:pt idx="7">
                  <c:v>62.106633396122547</c:v>
                </c:pt>
                <c:pt idx="8">
                  <c:v>62.106633396122547</c:v>
                </c:pt>
                <c:pt idx="9">
                  <c:v>62.106633396122547</c:v>
                </c:pt>
                <c:pt idx="10">
                  <c:v>62.106633396122547</c:v>
                </c:pt>
                <c:pt idx="11">
                  <c:v>62.106633396122547</c:v>
                </c:pt>
                <c:pt idx="12">
                  <c:v>62.106633396122547</c:v>
                </c:pt>
                <c:pt idx="13">
                  <c:v>62.106633396122547</c:v>
                </c:pt>
                <c:pt idx="14">
                  <c:v>62.106633396122547</c:v>
                </c:pt>
                <c:pt idx="15">
                  <c:v>62.106633396122547</c:v>
                </c:pt>
                <c:pt idx="16">
                  <c:v>62.106633396122547</c:v>
                </c:pt>
                <c:pt idx="17">
                  <c:v>62.106633396122547</c:v>
                </c:pt>
                <c:pt idx="18">
                  <c:v>62.106633396122547</c:v>
                </c:pt>
                <c:pt idx="19">
                  <c:v>62.106633396122547</c:v>
                </c:pt>
                <c:pt idx="20">
                  <c:v>62.106633396122547</c:v>
                </c:pt>
                <c:pt idx="21">
                  <c:v>62.106633396122547</c:v>
                </c:pt>
                <c:pt idx="22">
                  <c:v>62.106633396122547</c:v>
                </c:pt>
                <c:pt idx="23">
                  <c:v>62.106633396122547</c:v>
                </c:pt>
                <c:pt idx="24">
                  <c:v>62.106633396122547</c:v>
                </c:pt>
                <c:pt idx="25">
                  <c:v>0</c:v>
                </c:pt>
                <c:pt idx="26">
                  <c:v>3.3644506823416354</c:v>
                </c:pt>
                <c:pt idx="27">
                  <c:v>3.3644506823416354</c:v>
                </c:pt>
                <c:pt idx="28">
                  <c:v>3.3644506823416354</c:v>
                </c:pt>
                <c:pt idx="29">
                  <c:v>3.3644506823416354</c:v>
                </c:pt>
                <c:pt idx="30">
                  <c:v>3.3644506823416354</c:v>
                </c:pt>
                <c:pt idx="31">
                  <c:v>3.3644506823416354</c:v>
                </c:pt>
                <c:pt idx="32">
                  <c:v>3.3644506823416354</c:v>
                </c:pt>
                <c:pt idx="33">
                  <c:v>3.3644506823416354</c:v>
                </c:pt>
                <c:pt idx="34">
                  <c:v>3.3644506823416354</c:v>
                </c:pt>
                <c:pt idx="35">
                  <c:v>3.3644506823416354</c:v>
                </c:pt>
                <c:pt idx="36">
                  <c:v>3.3644506823416354</c:v>
                </c:pt>
                <c:pt idx="37">
                  <c:v>3.3644506823416354</c:v>
                </c:pt>
                <c:pt idx="38">
                  <c:v>3.3644506823416354</c:v>
                </c:pt>
                <c:pt idx="39">
                  <c:v>3.3644506823416354</c:v>
                </c:pt>
                <c:pt idx="40">
                  <c:v>3.3644506823416354</c:v>
                </c:pt>
                <c:pt idx="41">
                  <c:v>3.3644506823416354</c:v>
                </c:pt>
                <c:pt idx="42">
                  <c:v>3.3644506823416354</c:v>
                </c:pt>
                <c:pt idx="43">
                  <c:v>3.3644506823416354</c:v>
                </c:pt>
                <c:pt idx="44">
                  <c:v>3.3644506823416354</c:v>
                </c:pt>
                <c:pt idx="45">
                  <c:v>3.3644506823416354</c:v>
                </c:pt>
                <c:pt idx="46">
                  <c:v>3.3644506823416354</c:v>
                </c:pt>
                <c:pt idx="47">
                  <c:v>3.3644506823416354</c:v>
                </c:pt>
                <c:pt idx="48">
                  <c:v>3.3644506823416354</c:v>
                </c:pt>
                <c:pt idx="49">
                  <c:v>3.3644506823416354</c:v>
                </c:pt>
                <c:pt idx="50">
                  <c:v>3.3644506823416354</c:v>
                </c:pt>
                <c:pt idx="51">
                  <c:v>0</c:v>
                </c:pt>
                <c:pt idx="52">
                  <c:v>94.318613679903066</c:v>
                </c:pt>
                <c:pt idx="53">
                  <c:v>94.318613679903066</c:v>
                </c:pt>
                <c:pt idx="54">
                  <c:v>94.318613679903066</c:v>
                </c:pt>
                <c:pt idx="55">
                  <c:v>94.318613679903066</c:v>
                </c:pt>
                <c:pt idx="56">
                  <c:v>94.318613679903066</c:v>
                </c:pt>
                <c:pt idx="57">
                  <c:v>94.318613679903066</c:v>
                </c:pt>
                <c:pt idx="58">
                  <c:v>94.318613679903066</c:v>
                </c:pt>
                <c:pt idx="59">
                  <c:v>94.318613679903066</c:v>
                </c:pt>
                <c:pt idx="60">
                  <c:v>94.318613679903066</c:v>
                </c:pt>
                <c:pt idx="61">
                  <c:v>94.318613679903066</c:v>
                </c:pt>
                <c:pt idx="62">
                  <c:v>94.318613679903066</c:v>
                </c:pt>
                <c:pt idx="63">
                  <c:v>94.318613679903066</c:v>
                </c:pt>
                <c:pt idx="64">
                  <c:v>94.318613679903066</c:v>
                </c:pt>
                <c:pt idx="65">
                  <c:v>94.318613679903066</c:v>
                </c:pt>
                <c:pt idx="66">
                  <c:v>94.318613679903066</c:v>
                </c:pt>
                <c:pt idx="67">
                  <c:v>94.318613679903066</c:v>
                </c:pt>
                <c:pt idx="68">
                  <c:v>94.318613679903066</c:v>
                </c:pt>
                <c:pt idx="69">
                  <c:v>94.318613679903066</c:v>
                </c:pt>
                <c:pt idx="70">
                  <c:v>94.318613679903066</c:v>
                </c:pt>
                <c:pt idx="71">
                  <c:v>94.318613679903066</c:v>
                </c:pt>
                <c:pt idx="72">
                  <c:v>94.318613679903066</c:v>
                </c:pt>
                <c:pt idx="73">
                  <c:v>94.318613679903066</c:v>
                </c:pt>
                <c:pt idx="74">
                  <c:v>94.318613679903066</c:v>
                </c:pt>
                <c:pt idx="75">
                  <c:v>94.318613679903066</c:v>
                </c:pt>
                <c:pt idx="76">
                  <c:v>94.318613679903066</c:v>
                </c:pt>
                <c:pt idx="77">
                  <c:v>0</c:v>
                </c:pt>
                <c:pt idx="78">
                  <c:v>57.634030176411997</c:v>
                </c:pt>
                <c:pt idx="79">
                  <c:v>57.634030176411997</c:v>
                </c:pt>
                <c:pt idx="80">
                  <c:v>57.634030176411997</c:v>
                </c:pt>
                <c:pt idx="81">
                  <c:v>57.634030176411997</c:v>
                </c:pt>
                <c:pt idx="82">
                  <c:v>57.634030176411997</c:v>
                </c:pt>
                <c:pt idx="83">
                  <c:v>57.634030176411997</c:v>
                </c:pt>
                <c:pt idx="84">
                  <c:v>57.634030176411997</c:v>
                </c:pt>
                <c:pt idx="85">
                  <c:v>57.634030176411997</c:v>
                </c:pt>
                <c:pt idx="86">
                  <c:v>57.634030176411997</c:v>
                </c:pt>
                <c:pt idx="87">
                  <c:v>57.634030176411997</c:v>
                </c:pt>
                <c:pt idx="88">
                  <c:v>57.634030176411997</c:v>
                </c:pt>
                <c:pt idx="89">
                  <c:v>57.634030176411997</c:v>
                </c:pt>
                <c:pt idx="90">
                  <c:v>57.634030176411997</c:v>
                </c:pt>
                <c:pt idx="91">
                  <c:v>57.634030176411997</c:v>
                </c:pt>
                <c:pt idx="92">
                  <c:v>57.634030176411997</c:v>
                </c:pt>
                <c:pt idx="93">
                  <c:v>57.634030176411997</c:v>
                </c:pt>
                <c:pt idx="94">
                  <c:v>57.634030176411997</c:v>
                </c:pt>
                <c:pt idx="95">
                  <c:v>57.634030176411997</c:v>
                </c:pt>
                <c:pt idx="96">
                  <c:v>57.634030176411997</c:v>
                </c:pt>
                <c:pt idx="97">
                  <c:v>57.634030176411997</c:v>
                </c:pt>
                <c:pt idx="98">
                  <c:v>57.634030176411997</c:v>
                </c:pt>
                <c:pt idx="99">
                  <c:v>57.634030176411997</c:v>
                </c:pt>
                <c:pt idx="100">
                  <c:v>57.634030176411997</c:v>
                </c:pt>
                <c:pt idx="101">
                  <c:v>57.634030176411997</c:v>
                </c:pt>
                <c:pt idx="102">
                  <c:v>0</c:v>
                </c:pt>
                <c:pt idx="103">
                  <c:v>26.487995277040444</c:v>
                </c:pt>
                <c:pt idx="104">
                  <c:v>26.487995277040444</c:v>
                </c:pt>
                <c:pt idx="105">
                  <c:v>26.487995277040444</c:v>
                </c:pt>
                <c:pt idx="106">
                  <c:v>26.487995277040444</c:v>
                </c:pt>
                <c:pt idx="107">
                  <c:v>26.487995277040444</c:v>
                </c:pt>
                <c:pt idx="108">
                  <c:v>26.487995277040444</c:v>
                </c:pt>
                <c:pt idx="109">
                  <c:v>26.487995277040444</c:v>
                </c:pt>
                <c:pt idx="110">
                  <c:v>26.487995277040444</c:v>
                </c:pt>
                <c:pt idx="111">
                  <c:v>26.487995277040444</c:v>
                </c:pt>
                <c:pt idx="112">
                  <c:v>26.487995277040444</c:v>
                </c:pt>
                <c:pt idx="113">
                  <c:v>26.487995277040444</c:v>
                </c:pt>
                <c:pt idx="114">
                  <c:v>26.487995277040444</c:v>
                </c:pt>
                <c:pt idx="115">
                  <c:v>26.487995277040444</c:v>
                </c:pt>
                <c:pt idx="116">
                  <c:v>26.487995277040444</c:v>
                </c:pt>
                <c:pt idx="117">
                  <c:v>26.487995277040444</c:v>
                </c:pt>
                <c:pt idx="118">
                  <c:v>26.487995277040444</c:v>
                </c:pt>
                <c:pt idx="119">
                  <c:v>26.487995277040444</c:v>
                </c:pt>
                <c:pt idx="120">
                  <c:v>26.487995277040444</c:v>
                </c:pt>
                <c:pt idx="121">
                  <c:v>26.487995277040444</c:v>
                </c:pt>
                <c:pt idx="122">
                  <c:v>26.487995277040444</c:v>
                </c:pt>
                <c:pt idx="123">
                  <c:v>26.487995277040444</c:v>
                </c:pt>
                <c:pt idx="124">
                  <c:v>26.487995277040444</c:v>
                </c:pt>
                <c:pt idx="125">
                  <c:v>26.487995277040444</c:v>
                </c:pt>
                <c:pt idx="126">
                  <c:v>26.487995277040444</c:v>
                </c:pt>
                <c:pt idx="127">
                  <c:v>26.487995277040444</c:v>
                </c:pt>
                <c:pt idx="128">
                  <c:v>0</c:v>
                </c:pt>
                <c:pt idx="129">
                  <c:v>45.029690945111177</c:v>
                </c:pt>
                <c:pt idx="130">
                  <c:v>45.029690945111177</c:v>
                </c:pt>
                <c:pt idx="131">
                  <c:v>45.029690945111177</c:v>
                </c:pt>
                <c:pt idx="132">
                  <c:v>45.029690945111177</c:v>
                </c:pt>
                <c:pt idx="133">
                  <c:v>45.029690945111177</c:v>
                </c:pt>
                <c:pt idx="134">
                  <c:v>45.029690945111177</c:v>
                </c:pt>
                <c:pt idx="135">
                  <c:v>45.029690945111177</c:v>
                </c:pt>
                <c:pt idx="136">
                  <c:v>45.029690945111177</c:v>
                </c:pt>
                <c:pt idx="137">
                  <c:v>45.029690945111177</c:v>
                </c:pt>
                <c:pt idx="138">
                  <c:v>45.029690945111177</c:v>
                </c:pt>
                <c:pt idx="139">
                  <c:v>45.029690945111177</c:v>
                </c:pt>
                <c:pt idx="140">
                  <c:v>45.029690945111177</c:v>
                </c:pt>
                <c:pt idx="141">
                  <c:v>45.029690945111177</c:v>
                </c:pt>
                <c:pt idx="142">
                  <c:v>45.029690945111177</c:v>
                </c:pt>
                <c:pt idx="143">
                  <c:v>45.029690945111177</c:v>
                </c:pt>
                <c:pt idx="144">
                  <c:v>45.029690945111177</c:v>
                </c:pt>
                <c:pt idx="145">
                  <c:v>45.029690945111177</c:v>
                </c:pt>
                <c:pt idx="146">
                  <c:v>45.029690945111177</c:v>
                </c:pt>
                <c:pt idx="147">
                  <c:v>45.029690945111177</c:v>
                </c:pt>
                <c:pt idx="148">
                  <c:v>45.029690945111177</c:v>
                </c:pt>
                <c:pt idx="149">
                  <c:v>45.029690945111177</c:v>
                </c:pt>
                <c:pt idx="150">
                  <c:v>45.029690945111177</c:v>
                </c:pt>
                <c:pt idx="151">
                  <c:v>45.029690945111177</c:v>
                </c:pt>
                <c:pt idx="152">
                  <c:v>45.029690945111177</c:v>
                </c:pt>
                <c:pt idx="153">
                  <c:v>45.029690945111177</c:v>
                </c:pt>
                <c:pt idx="154">
                  <c:v>0</c:v>
                </c:pt>
                <c:pt idx="155">
                  <c:v>32.68396719549429</c:v>
                </c:pt>
                <c:pt idx="156">
                  <c:v>32.68396719549429</c:v>
                </c:pt>
                <c:pt idx="157">
                  <c:v>32.68396719549429</c:v>
                </c:pt>
                <c:pt idx="158">
                  <c:v>32.68396719549429</c:v>
                </c:pt>
                <c:pt idx="159">
                  <c:v>32.68396719549429</c:v>
                </c:pt>
                <c:pt idx="160">
                  <c:v>32.68396719549429</c:v>
                </c:pt>
                <c:pt idx="161">
                  <c:v>32.68396719549429</c:v>
                </c:pt>
                <c:pt idx="162">
                  <c:v>32.68396719549429</c:v>
                </c:pt>
                <c:pt idx="163">
                  <c:v>32.68396719549429</c:v>
                </c:pt>
                <c:pt idx="164">
                  <c:v>32.68396719549429</c:v>
                </c:pt>
                <c:pt idx="165">
                  <c:v>32.68396719549429</c:v>
                </c:pt>
                <c:pt idx="166">
                  <c:v>32.68396719549429</c:v>
                </c:pt>
                <c:pt idx="167">
                  <c:v>32.68396719549429</c:v>
                </c:pt>
                <c:pt idx="168">
                  <c:v>32.68396719549429</c:v>
                </c:pt>
                <c:pt idx="169">
                  <c:v>32.68396719549429</c:v>
                </c:pt>
                <c:pt idx="170">
                  <c:v>32.68396719549429</c:v>
                </c:pt>
                <c:pt idx="171">
                  <c:v>32.68396719549429</c:v>
                </c:pt>
                <c:pt idx="172">
                  <c:v>32.68396719549429</c:v>
                </c:pt>
                <c:pt idx="173">
                  <c:v>32.68396719549429</c:v>
                </c:pt>
                <c:pt idx="174">
                  <c:v>32.68396719549429</c:v>
                </c:pt>
                <c:pt idx="175">
                  <c:v>32.68396719549429</c:v>
                </c:pt>
                <c:pt idx="176">
                  <c:v>32.68396719549429</c:v>
                </c:pt>
                <c:pt idx="177">
                  <c:v>32.68396719549429</c:v>
                </c:pt>
                <c:pt idx="178">
                  <c:v>32.68396719549429</c:v>
                </c:pt>
                <c:pt idx="179">
                  <c:v>32.68396719549429</c:v>
                </c:pt>
                <c:pt idx="180">
                  <c:v>0</c:v>
                </c:pt>
                <c:pt idx="181">
                  <c:v>6.42363831117303</c:v>
                </c:pt>
                <c:pt idx="182">
                  <c:v>6.42363831117303</c:v>
                </c:pt>
                <c:pt idx="183">
                  <c:v>6.42363831117303</c:v>
                </c:pt>
                <c:pt idx="184">
                  <c:v>6.42363831117303</c:v>
                </c:pt>
                <c:pt idx="185">
                  <c:v>6.42363831117303</c:v>
                </c:pt>
                <c:pt idx="186">
                  <c:v>6.42363831117303</c:v>
                </c:pt>
                <c:pt idx="187">
                  <c:v>6.42363831117303</c:v>
                </c:pt>
                <c:pt idx="188">
                  <c:v>6.42363831117303</c:v>
                </c:pt>
                <c:pt idx="189">
                  <c:v>6.42363831117303</c:v>
                </c:pt>
                <c:pt idx="190">
                  <c:v>6.42363831117303</c:v>
                </c:pt>
                <c:pt idx="191">
                  <c:v>6.42363831117303</c:v>
                </c:pt>
                <c:pt idx="192">
                  <c:v>6.42363831117303</c:v>
                </c:pt>
                <c:pt idx="193">
                  <c:v>6.42363831117303</c:v>
                </c:pt>
                <c:pt idx="194">
                  <c:v>6.42363831117303</c:v>
                </c:pt>
                <c:pt idx="195">
                  <c:v>6.42363831117303</c:v>
                </c:pt>
                <c:pt idx="196">
                  <c:v>6.42363831117303</c:v>
                </c:pt>
                <c:pt idx="197">
                  <c:v>6.42363831117303</c:v>
                </c:pt>
                <c:pt idx="198">
                  <c:v>6.42363831117303</c:v>
                </c:pt>
                <c:pt idx="199">
                  <c:v>6.42363831117303</c:v>
                </c:pt>
                <c:pt idx="200">
                  <c:v>6.42363831117303</c:v>
                </c:pt>
                <c:pt idx="201">
                  <c:v>6.42363831117303</c:v>
                </c:pt>
                <c:pt idx="202">
                  <c:v>6.42363831117303</c:v>
                </c:pt>
                <c:pt idx="203">
                  <c:v>6.42363831117303</c:v>
                </c:pt>
                <c:pt idx="204">
                  <c:v>6.42363831117303</c:v>
                </c:pt>
                <c:pt idx="205">
                  <c:v>0</c:v>
                </c:pt>
                <c:pt idx="206">
                  <c:v>40.323494619158453</c:v>
                </c:pt>
                <c:pt idx="207">
                  <c:v>40.323494619158453</c:v>
                </c:pt>
                <c:pt idx="208">
                  <c:v>40.323494619158453</c:v>
                </c:pt>
                <c:pt idx="209">
                  <c:v>40.323494619158453</c:v>
                </c:pt>
                <c:pt idx="210">
                  <c:v>40.323494619158453</c:v>
                </c:pt>
                <c:pt idx="211">
                  <c:v>40.323494619158453</c:v>
                </c:pt>
                <c:pt idx="212">
                  <c:v>40.323494619158453</c:v>
                </c:pt>
                <c:pt idx="213">
                  <c:v>40.323494619158453</c:v>
                </c:pt>
                <c:pt idx="214">
                  <c:v>40.323494619158453</c:v>
                </c:pt>
                <c:pt idx="215">
                  <c:v>40.323494619158453</c:v>
                </c:pt>
                <c:pt idx="216">
                  <c:v>40.323494619158453</c:v>
                </c:pt>
                <c:pt idx="217">
                  <c:v>40.323494619158453</c:v>
                </c:pt>
                <c:pt idx="218">
                  <c:v>40.323494619158453</c:v>
                </c:pt>
                <c:pt idx="219">
                  <c:v>40.323494619158453</c:v>
                </c:pt>
                <c:pt idx="220">
                  <c:v>40.323494619158453</c:v>
                </c:pt>
                <c:pt idx="221">
                  <c:v>40.323494619158453</c:v>
                </c:pt>
                <c:pt idx="222">
                  <c:v>40.323494619158453</c:v>
                </c:pt>
                <c:pt idx="223">
                  <c:v>40.323494619158453</c:v>
                </c:pt>
                <c:pt idx="224">
                  <c:v>40.323494619158453</c:v>
                </c:pt>
                <c:pt idx="225">
                  <c:v>40.323494619158453</c:v>
                </c:pt>
                <c:pt idx="226">
                  <c:v>40.323494619158453</c:v>
                </c:pt>
                <c:pt idx="227">
                  <c:v>40.323494619158453</c:v>
                </c:pt>
                <c:pt idx="228">
                  <c:v>40.323494619158453</c:v>
                </c:pt>
                <c:pt idx="229">
                  <c:v>40.323494619158453</c:v>
                </c:pt>
                <c:pt idx="230">
                  <c:v>40.323494619158453</c:v>
                </c:pt>
                <c:pt idx="231">
                  <c:v>0</c:v>
                </c:pt>
                <c:pt idx="232">
                  <c:v>81.950734088120299</c:v>
                </c:pt>
                <c:pt idx="233">
                  <c:v>81.950734088120299</c:v>
                </c:pt>
                <c:pt idx="234">
                  <c:v>81.950734088120299</c:v>
                </c:pt>
                <c:pt idx="235">
                  <c:v>81.950734088120299</c:v>
                </c:pt>
                <c:pt idx="236">
                  <c:v>81.950734088120299</c:v>
                </c:pt>
                <c:pt idx="237">
                  <c:v>81.950734088120299</c:v>
                </c:pt>
                <c:pt idx="238">
                  <c:v>81.950734088120299</c:v>
                </c:pt>
                <c:pt idx="239">
                  <c:v>81.950734088120299</c:v>
                </c:pt>
                <c:pt idx="240">
                  <c:v>81.950734088120299</c:v>
                </c:pt>
                <c:pt idx="241">
                  <c:v>81.950734088120299</c:v>
                </c:pt>
                <c:pt idx="242">
                  <c:v>81.950734088120299</c:v>
                </c:pt>
                <c:pt idx="243">
                  <c:v>81.950734088120299</c:v>
                </c:pt>
                <c:pt idx="244">
                  <c:v>81.950734088120299</c:v>
                </c:pt>
                <c:pt idx="245">
                  <c:v>81.950734088120299</c:v>
                </c:pt>
                <c:pt idx="246">
                  <c:v>81.950734088120299</c:v>
                </c:pt>
                <c:pt idx="247">
                  <c:v>81.950734088120299</c:v>
                </c:pt>
                <c:pt idx="248">
                  <c:v>81.950734088120299</c:v>
                </c:pt>
                <c:pt idx="249">
                  <c:v>81.950734088120299</c:v>
                </c:pt>
                <c:pt idx="250">
                  <c:v>81.950734088120299</c:v>
                </c:pt>
                <c:pt idx="251">
                  <c:v>81.950734088120299</c:v>
                </c:pt>
                <c:pt idx="252">
                  <c:v>81.950734088120299</c:v>
                </c:pt>
                <c:pt idx="253">
                  <c:v>81.950734088120299</c:v>
                </c:pt>
                <c:pt idx="254">
                  <c:v>81.950734088120299</c:v>
                </c:pt>
                <c:pt idx="255">
                  <c:v>81.950734088120299</c:v>
                </c:pt>
                <c:pt idx="256">
                  <c:v>81.950734088120299</c:v>
                </c:pt>
                <c:pt idx="257">
                  <c:v>0</c:v>
                </c:pt>
                <c:pt idx="258">
                  <c:v>67.621247934482383</c:v>
                </c:pt>
                <c:pt idx="259">
                  <c:v>67.621247934482383</c:v>
                </c:pt>
                <c:pt idx="260">
                  <c:v>67.621247934482383</c:v>
                </c:pt>
                <c:pt idx="261">
                  <c:v>67.621247934482383</c:v>
                </c:pt>
                <c:pt idx="262">
                  <c:v>67.621247934482383</c:v>
                </c:pt>
                <c:pt idx="263">
                  <c:v>67.621247934482383</c:v>
                </c:pt>
                <c:pt idx="264">
                  <c:v>67.621247934482383</c:v>
                </c:pt>
                <c:pt idx="265">
                  <c:v>67.621247934482383</c:v>
                </c:pt>
                <c:pt idx="266">
                  <c:v>67.621247934482383</c:v>
                </c:pt>
                <c:pt idx="267">
                  <c:v>67.621247934482383</c:v>
                </c:pt>
                <c:pt idx="268">
                  <c:v>67.621247934482383</c:v>
                </c:pt>
                <c:pt idx="269">
                  <c:v>67.621247934482383</c:v>
                </c:pt>
                <c:pt idx="270">
                  <c:v>67.621247934482383</c:v>
                </c:pt>
                <c:pt idx="271">
                  <c:v>67.621247934482383</c:v>
                </c:pt>
                <c:pt idx="272">
                  <c:v>67.621247934482383</c:v>
                </c:pt>
                <c:pt idx="273">
                  <c:v>67.621247934482383</c:v>
                </c:pt>
                <c:pt idx="274">
                  <c:v>67.621247934482383</c:v>
                </c:pt>
                <c:pt idx="275">
                  <c:v>67.621247934482383</c:v>
                </c:pt>
                <c:pt idx="276">
                  <c:v>67.621247934482383</c:v>
                </c:pt>
                <c:pt idx="277">
                  <c:v>67.621247934482383</c:v>
                </c:pt>
                <c:pt idx="278">
                  <c:v>67.621247934482383</c:v>
                </c:pt>
                <c:pt idx="279">
                  <c:v>67.621247934482383</c:v>
                </c:pt>
                <c:pt idx="280">
                  <c:v>67.621247934482383</c:v>
                </c:pt>
                <c:pt idx="281">
                  <c:v>67.621247934482383</c:v>
                </c:pt>
                <c:pt idx="282">
                  <c:v>0</c:v>
                </c:pt>
                <c:pt idx="283">
                  <c:v>42.883117195451881</c:v>
                </c:pt>
                <c:pt idx="284">
                  <c:v>42.883117195451881</c:v>
                </c:pt>
                <c:pt idx="285">
                  <c:v>42.883117195451881</c:v>
                </c:pt>
                <c:pt idx="286">
                  <c:v>42.883117195451881</c:v>
                </c:pt>
                <c:pt idx="287">
                  <c:v>42.883117195451881</c:v>
                </c:pt>
                <c:pt idx="288">
                  <c:v>42.883117195451881</c:v>
                </c:pt>
                <c:pt idx="289">
                  <c:v>42.883117195451881</c:v>
                </c:pt>
                <c:pt idx="290">
                  <c:v>42.883117195451881</c:v>
                </c:pt>
                <c:pt idx="291">
                  <c:v>42.883117195451881</c:v>
                </c:pt>
                <c:pt idx="292">
                  <c:v>42.883117195451881</c:v>
                </c:pt>
                <c:pt idx="293">
                  <c:v>42.883117195451881</c:v>
                </c:pt>
                <c:pt idx="294">
                  <c:v>42.883117195451881</c:v>
                </c:pt>
                <c:pt idx="295">
                  <c:v>42.883117195451881</c:v>
                </c:pt>
                <c:pt idx="296">
                  <c:v>42.883117195451881</c:v>
                </c:pt>
                <c:pt idx="297">
                  <c:v>42.883117195451881</c:v>
                </c:pt>
                <c:pt idx="298">
                  <c:v>42.883117195451881</c:v>
                </c:pt>
                <c:pt idx="299">
                  <c:v>42.883117195451881</c:v>
                </c:pt>
                <c:pt idx="300">
                  <c:v>42.883117195451881</c:v>
                </c:pt>
                <c:pt idx="301">
                  <c:v>42.883117195451881</c:v>
                </c:pt>
                <c:pt idx="302">
                  <c:v>42.883117195451881</c:v>
                </c:pt>
                <c:pt idx="303">
                  <c:v>42.883117195451881</c:v>
                </c:pt>
                <c:pt idx="304">
                  <c:v>42.883117195451881</c:v>
                </c:pt>
                <c:pt idx="305">
                  <c:v>42.883117195451881</c:v>
                </c:pt>
                <c:pt idx="306">
                  <c:v>42.883117195451881</c:v>
                </c:pt>
                <c:pt idx="307">
                  <c:v>42.883117195451881</c:v>
                </c:pt>
                <c:pt idx="308">
                  <c:v>0</c:v>
                </c:pt>
                <c:pt idx="309">
                  <c:v>6.1288345392629395</c:v>
                </c:pt>
                <c:pt idx="310">
                  <c:v>6.1288345392629395</c:v>
                </c:pt>
                <c:pt idx="311">
                  <c:v>6.1288345392629395</c:v>
                </c:pt>
                <c:pt idx="312">
                  <c:v>6.1288345392629395</c:v>
                </c:pt>
                <c:pt idx="313">
                  <c:v>6.1288345392629395</c:v>
                </c:pt>
                <c:pt idx="314">
                  <c:v>6.1288345392629395</c:v>
                </c:pt>
                <c:pt idx="315">
                  <c:v>6.1288345392629395</c:v>
                </c:pt>
                <c:pt idx="316">
                  <c:v>6.1288345392629395</c:v>
                </c:pt>
                <c:pt idx="317">
                  <c:v>6.1288345392629395</c:v>
                </c:pt>
                <c:pt idx="318">
                  <c:v>6.1288345392629395</c:v>
                </c:pt>
                <c:pt idx="319">
                  <c:v>6.1288345392629395</c:v>
                </c:pt>
                <c:pt idx="320">
                  <c:v>6.1288345392629395</c:v>
                </c:pt>
                <c:pt idx="321">
                  <c:v>6.1288345392629395</c:v>
                </c:pt>
                <c:pt idx="322">
                  <c:v>6.1288345392629395</c:v>
                </c:pt>
                <c:pt idx="323">
                  <c:v>6.1288345392629395</c:v>
                </c:pt>
                <c:pt idx="324">
                  <c:v>6.1288345392629395</c:v>
                </c:pt>
                <c:pt idx="325">
                  <c:v>6.1288345392629395</c:v>
                </c:pt>
                <c:pt idx="326">
                  <c:v>6.1288345392629395</c:v>
                </c:pt>
                <c:pt idx="327">
                  <c:v>6.1288345392629395</c:v>
                </c:pt>
                <c:pt idx="328">
                  <c:v>6.1288345392629395</c:v>
                </c:pt>
                <c:pt idx="329">
                  <c:v>6.1288345392629395</c:v>
                </c:pt>
                <c:pt idx="330">
                  <c:v>6.1288345392629395</c:v>
                </c:pt>
                <c:pt idx="331">
                  <c:v>6.1288345392629395</c:v>
                </c:pt>
                <c:pt idx="332">
                  <c:v>6.1288345392629395</c:v>
                </c:pt>
                <c:pt idx="333">
                  <c:v>6.1288345392629395</c:v>
                </c:pt>
                <c:pt idx="334">
                  <c:v>0</c:v>
                </c:pt>
                <c:pt idx="335">
                  <c:v>61.33943908412072</c:v>
                </c:pt>
                <c:pt idx="336">
                  <c:v>61.33943908412072</c:v>
                </c:pt>
                <c:pt idx="337">
                  <c:v>61.33943908412072</c:v>
                </c:pt>
                <c:pt idx="338">
                  <c:v>61.33943908412072</c:v>
                </c:pt>
                <c:pt idx="339">
                  <c:v>61.33943908412072</c:v>
                </c:pt>
                <c:pt idx="340">
                  <c:v>61.33943908412072</c:v>
                </c:pt>
                <c:pt idx="341">
                  <c:v>61.33943908412072</c:v>
                </c:pt>
                <c:pt idx="342">
                  <c:v>61.33943908412072</c:v>
                </c:pt>
                <c:pt idx="343">
                  <c:v>61.33943908412072</c:v>
                </c:pt>
                <c:pt idx="344">
                  <c:v>61.33943908412072</c:v>
                </c:pt>
                <c:pt idx="345">
                  <c:v>61.33943908412072</c:v>
                </c:pt>
                <c:pt idx="346">
                  <c:v>61.33943908412072</c:v>
                </c:pt>
                <c:pt idx="347">
                  <c:v>61.33943908412072</c:v>
                </c:pt>
                <c:pt idx="348">
                  <c:v>61.33943908412072</c:v>
                </c:pt>
                <c:pt idx="349">
                  <c:v>61.33943908412072</c:v>
                </c:pt>
                <c:pt idx="350">
                  <c:v>61.33943908412072</c:v>
                </c:pt>
                <c:pt idx="351">
                  <c:v>61.33943908412072</c:v>
                </c:pt>
                <c:pt idx="352">
                  <c:v>61.33943908412072</c:v>
                </c:pt>
                <c:pt idx="353">
                  <c:v>61.33943908412072</c:v>
                </c:pt>
                <c:pt idx="354">
                  <c:v>61.33943908412072</c:v>
                </c:pt>
                <c:pt idx="355">
                  <c:v>61.33943908412072</c:v>
                </c:pt>
                <c:pt idx="356">
                  <c:v>61.33943908412072</c:v>
                </c:pt>
                <c:pt idx="357">
                  <c:v>61.33943908412072</c:v>
                </c:pt>
                <c:pt idx="358">
                  <c:v>61.33943908412072</c:v>
                </c:pt>
                <c:pt idx="359">
                  <c:v>61.33943908412072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853952"/>
        <c:axId val="225555584"/>
      </c:radarChart>
      <c:catAx>
        <c:axId val="223853952"/>
        <c:scaling>
          <c:orientation val="minMax"/>
        </c:scaling>
        <c:delete val="1"/>
        <c:axPos val="b"/>
        <c:majorGridlines/>
        <c:majorTickMark val="out"/>
        <c:minorTickMark val="none"/>
        <c:tickLblPos val="none"/>
        <c:crossAx val="225555584"/>
        <c:crosses val="autoZero"/>
        <c:auto val="1"/>
        <c:lblAlgn val="ctr"/>
        <c:lblOffset val="100"/>
        <c:noMultiLvlLbl val="0"/>
      </c:catAx>
      <c:valAx>
        <c:axId val="225555584"/>
        <c:scaling>
          <c:orientation val="minMax"/>
        </c:scaling>
        <c:delete val="1"/>
        <c:axPos val="l"/>
        <c:majorGridlines/>
        <c:numFmt formatCode="General" sourceLinked="1"/>
        <c:majorTickMark val="cross"/>
        <c:minorTickMark val="none"/>
        <c:tickLblPos val="none"/>
        <c:crossAx val="22385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1"/>
          <c:order val="1"/>
          <c:spPr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南丁格尔玫瑰图!$B$2:$B$21</c:f>
              <c:numCache>
                <c:formatCode>0.0_ </c:formatCode>
                <c:ptCount val="20"/>
                <c:pt idx="0">
                  <c:v>62.106633396122547</c:v>
                </c:pt>
                <c:pt idx="1">
                  <c:v>3.3644506823416354</c:v>
                </c:pt>
                <c:pt idx="2">
                  <c:v>94.318613679903066</c:v>
                </c:pt>
                <c:pt idx="3">
                  <c:v>57.634030176411997</c:v>
                </c:pt>
                <c:pt idx="4">
                  <c:v>26.487995277040444</c:v>
                </c:pt>
                <c:pt idx="5">
                  <c:v>45.029690945111177</c:v>
                </c:pt>
                <c:pt idx="6">
                  <c:v>32.68396719549429</c:v>
                </c:pt>
                <c:pt idx="7">
                  <c:v>6.42363831117303</c:v>
                </c:pt>
                <c:pt idx="8">
                  <c:v>40.323494619158453</c:v>
                </c:pt>
                <c:pt idx="9">
                  <c:v>81.950734088120299</c:v>
                </c:pt>
                <c:pt idx="10">
                  <c:v>67.621247934482383</c:v>
                </c:pt>
                <c:pt idx="11">
                  <c:v>42.883117195451881</c:v>
                </c:pt>
                <c:pt idx="12">
                  <c:v>6.1288345392629395</c:v>
                </c:pt>
                <c:pt idx="13">
                  <c:v>61.33943908412072</c:v>
                </c:pt>
                <c:pt idx="14">
                  <c:v>65.721660635142513</c:v>
                </c:pt>
                <c:pt idx="15">
                  <c:v>28.774184762358956</c:v>
                </c:pt>
                <c:pt idx="16">
                  <c:v>58.053512189832723</c:v>
                </c:pt>
                <c:pt idx="17">
                  <c:v>46.356169392080318</c:v>
                </c:pt>
                <c:pt idx="18">
                  <c:v>62.537802450953905</c:v>
                </c:pt>
                <c:pt idx="19">
                  <c:v>0.42084105208441969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radarChart>
        <c:radarStyle val="filled"/>
        <c:varyColors val="0"/>
        <c:ser>
          <c:idx val="0"/>
          <c:order val="0"/>
          <c:val>
            <c:numRef>
              <c:f>南丁格尔玫瑰图!$F$11:$F$370</c:f>
              <c:numCache>
                <c:formatCode>General</c:formatCode>
                <c:ptCount val="360"/>
                <c:pt idx="0">
                  <c:v>0</c:v>
                </c:pt>
                <c:pt idx="1">
                  <c:v>62.106633396122547</c:v>
                </c:pt>
                <c:pt idx="2">
                  <c:v>62.106633396122547</c:v>
                </c:pt>
                <c:pt idx="3">
                  <c:v>62.106633396122547</c:v>
                </c:pt>
                <c:pt idx="4">
                  <c:v>62.106633396122547</c:v>
                </c:pt>
                <c:pt idx="5">
                  <c:v>62.106633396122547</c:v>
                </c:pt>
                <c:pt idx="6">
                  <c:v>62.106633396122547</c:v>
                </c:pt>
                <c:pt idx="7">
                  <c:v>62.106633396122547</c:v>
                </c:pt>
                <c:pt idx="8">
                  <c:v>62.106633396122547</c:v>
                </c:pt>
                <c:pt idx="9">
                  <c:v>62.106633396122547</c:v>
                </c:pt>
                <c:pt idx="10">
                  <c:v>62.106633396122547</c:v>
                </c:pt>
                <c:pt idx="11">
                  <c:v>62.106633396122547</c:v>
                </c:pt>
                <c:pt idx="12">
                  <c:v>62.106633396122547</c:v>
                </c:pt>
                <c:pt idx="13">
                  <c:v>62.106633396122547</c:v>
                </c:pt>
                <c:pt idx="14">
                  <c:v>62.106633396122547</c:v>
                </c:pt>
                <c:pt idx="15">
                  <c:v>62.106633396122547</c:v>
                </c:pt>
                <c:pt idx="16">
                  <c:v>62.106633396122547</c:v>
                </c:pt>
                <c:pt idx="17">
                  <c:v>62.106633396122547</c:v>
                </c:pt>
                <c:pt idx="18">
                  <c:v>62.106633396122547</c:v>
                </c:pt>
                <c:pt idx="19">
                  <c:v>62.106633396122547</c:v>
                </c:pt>
                <c:pt idx="20">
                  <c:v>62.106633396122547</c:v>
                </c:pt>
                <c:pt idx="21">
                  <c:v>62.106633396122547</c:v>
                </c:pt>
                <c:pt idx="22">
                  <c:v>62.106633396122547</c:v>
                </c:pt>
                <c:pt idx="23">
                  <c:v>62.106633396122547</c:v>
                </c:pt>
                <c:pt idx="24">
                  <c:v>62.106633396122547</c:v>
                </c:pt>
                <c:pt idx="25">
                  <c:v>0</c:v>
                </c:pt>
                <c:pt idx="26">
                  <c:v>3.3644506823416354</c:v>
                </c:pt>
                <c:pt idx="27">
                  <c:v>3.3644506823416354</c:v>
                </c:pt>
                <c:pt idx="28">
                  <c:v>3.3644506823416354</c:v>
                </c:pt>
                <c:pt idx="29">
                  <c:v>3.3644506823416354</c:v>
                </c:pt>
                <c:pt idx="30">
                  <c:v>3.3644506823416354</c:v>
                </c:pt>
                <c:pt idx="31">
                  <c:v>3.3644506823416354</c:v>
                </c:pt>
                <c:pt idx="32">
                  <c:v>3.3644506823416354</c:v>
                </c:pt>
                <c:pt idx="33">
                  <c:v>3.3644506823416354</c:v>
                </c:pt>
                <c:pt idx="34">
                  <c:v>3.3644506823416354</c:v>
                </c:pt>
                <c:pt idx="35">
                  <c:v>3.3644506823416354</c:v>
                </c:pt>
                <c:pt idx="36">
                  <c:v>3.3644506823416354</c:v>
                </c:pt>
                <c:pt idx="37">
                  <c:v>3.3644506823416354</c:v>
                </c:pt>
                <c:pt idx="38">
                  <c:v>3.3644506823416354</c:v>
                </c:pt>
                <c:pt idx="39">
                  <c:v>3.3644506823416354</c:v>
                </c:pt>
                <c:pt idx="40">
                  <c:v>3.3644506823416354</c:v>
                </c:pt>
                <c:pt idx="41">
                  <c:v>3.3644506823416354</c:v>
                </c:pt>
                <c:pt idx="42">
                  <c:v>3.3644506823416354</c:v>
                </c:pt>
                <c:pt idx="43">
                  <c:v>3.3644506823416354</c:v>
                </c:pt>
                <c:pt idx="44">
                  <c:v>3.3644506823416354</c:v>
                </c:pt>
                <c:pt idx="45">
                  <c:v>3.3644506823416354</c:v>
                </c:pt>
                <c:pt idx="46">
                  <c:v>3.3644506823416354</c:v>
                </c:pt>
                <c:pt idx="47">
                  <c:v>3.3644506823416354</c:v>
                </c:pt>
                <c:pt idx="48">
                  <c:v>3.3644506823416354</c:v>
                </c:pt>
                <c:pt idx="49">
                  <c:v>3.3644506823416354</c:v>
                </c:pt>
                <c:pt idx="50">
                  <c:v>3.3644506823416354</c:v>
                </c:pt>
                <c:pt idx="51">
                  <c:v>0</c:v>
                </c:pt>
                <c:pt idx="52">
                  <c:v>94.318613679903066</c:v>
                </c:pt>
                <c:pt idx="53">
                  <c:v>94.318613679903066</c:v>
                </c:pt>
                <c:pt idx="54">
                  <c:v>94.318613679903066</c:v>
                </c:pt>
                <c:pt idx="55">
                  <c:v>94.318613679903066</c:v>
                </c:pt>
                <c:pt idx="56">
                  <c:v>94.318613679903066</c:v>
                </c:pt>
                <c:pt idx="57">
                  <c:v>94.318613679903066</c:v>
                </c:pt>
                <c:pt idx="58">
                  <c:v>94.318613679903066</c:v>
                </c:pt>
                <c:pt idx="59">
                  <c:v>94.318613679903066</c:v>
                </c:pt>
                <c:pt idx="60">
                  <c:v>94.318613679903066</c:v>
                </c:pt>
                <c:pt idx="61">
                  <c:v>94.318613679903066</c:v>
                </c:pt>
                <c:pt idx="62">
                  <c:v>94.318613679903066</c:v>
                </c:pt>
                <c:pt idx="63">
                  <c:v>94.318613679903066</c:v>
                </c:pt>
                <c:pt idx="64">
                  <c:v>94.318613679903066</c:v>
                </c:pt>
                <c:pt idx="65">
                  <c:v>94.318613679903066</c:v>
                </c:pt>
                <c:pt idx="66">
                  <c:v>94.318613679903066</c:v>
                </c:pt>
                <c:pt idx="67">
                  <c:v>94.318613679903066</c:v>
                </c:pt>
                <c:pt idx="68">
                  <c:v>94.318613679903066</c:v>
                </c:pt>
                <c:pt idx="69">
                  <c:v>94.318613679903066</c:v>
                </c:pt>
                <c:pt idx="70">
                  <c:v>94.318613679903066</c:v>
                </c:pt>
                <c:pt idx="71">
                  <c:v>94.318613679903066</c:v>
                </c:pt>
                <c:pt idx="72">
                  <c:v>94.318613679903066</c:v>
                </c:pt>
                <c:pt idx="73">
                  <c:v>94.318613679903066</c:v>
                </c:pt>
                <c:pt idx="74">
                  <c:v>94.318613679903066</c:v>
                </c:pt>
                <c:pt idx="75">
                  <c:v>94.318613679903066</c:v>
                </c:pt>
                <c:pt idx="76">
                  <c:v>94.318613679903066</c:v>
                </c:pt>
                <c:pt idx="77">
                  <c:v>0</c:v>
                </c:pt>
                <c:pt idx="78">
                  <c:v>57.634030176411997</c:v>
                </c:pt>
                <c:pt idx="79">
                  <c:v>57.634030176411997</c:v>
                </c:pt>
                <c:pt idx="80">
                  <c:v>57.634030176411997</c:v>
                </c:pt>
                <c:pt idx="81">
                  <c:v>57.634030176411997</c:v>
                </c:pt>
                <c:pt idx="82">
                  <c:v>57.634030176411997</c:v>
                </c:pt>
                <c:pt idx="83">
                  <c:v>57.634030176411997</c:v>
                </c:pt>
                <c:pt idx="84">
                  <c:v>57.634030176411997</c:v>
                </c:pt>
                <c:pt idx="85">
                  <c:v>57.634030176411997</c:v>
                </c:pt>
                <c:pt idx="86">
                  <c:v>57.634030176411997</c:v>
                </c:pt>
                <c:pt idx="87">
                  <c:v>57.634030176411997</c:v>
                </c:pt>
                <c:pt idx="88">
                  <c:v>57.634030176411997</c:v>
                </c:pt>
                <c:pt idx="89">
                  <c:v>57.634030176411997</c:v>
                </c:pt>
                <c:pt idx="90">
                  <c:v>57.634030176411997</c:v>
                </c:pt>
                <c:pt idx="91">
                  <c:v>57.634030176411997</c:v>
                </c:pt>
                <c:pt idx="92">
                  <c:v>57.634030176411997</c:v>
                </c:pt>
                <c:pt idx="93">
                  <c:v>57.634030176411997</c:v>
                </c:pt>
                <c:pt idx="94">
                  <c:v>57.634030176411997</c:v>
                </c:pt>
                <c:pt idx="95">
                  <c:v>57.634030176411997</c:v>
                </c:pt>
                <c:pt idx="96">
                  <c:v>57.634030176411997</c:v>
                </c:pt>
                <c:pt idx="97">
                  <c:v>57.634030176411997</c:v>
                </c:pt>
                <c:pt idx="98">
                  <c:v>57.634030176411997</c:v>
                </c:pt>
                <c:pt idx="99">
                  <c:v>57.634030176411997</c:v>
                </c:pt>
                <c:pt idx="100">
                  <c:v>57.634030176411997</c:v>
                </c:pt>
                <c:pt idx="101">
                  <c:v>57.634030176411997</c:v>
                </c:pt>
                <c:pt idx="102">
                  <c:v>0</c:v>
                </c:pt>
                <c:pt idx="103">
                  <c:v>26.487995277040444</c:v>
                </c:pt>
                <c:pt idx="104">
                  <c:v>26.487995277040444</c:v>
                </c:pt>
                <c:pt idx="105">
                  <c:v>26.487995277040444</c:v>
                </c:pt>
                <c:pt idx="106">
                  <c:v>26.487995277040444</c:v>
                </c:pt>
                <c:pt idx="107">
                  <c:v>26.487995277040444</c:v>
                </c:pt>
                <c:pt idx="108">
                  <c:v>26.487995277040444</c:v>
                </c:pt>
                <c:pt idx="109">
                  <c:v>26.487995277040444</c:v>
                </c:pt>
                <c:pt idx="110">
                  <c:v>26.487995277040444</c:v>
                </c:pt>
                <c:pt idx="111">
                  <c:v>26.487995277040444</c:v>
                </c:pt>
                <c:pt idx="112">
                  <c:v>26.487995277040444</c:v>
                </c:pt>
                <c:pt idx="113">
                  <c:v>26.487995277040444</c:v>
                </c:pt>
                <c:pt idx="114">
                  <c:v>26.487995277040444</c:v>
                </c:pt>
                <c:pt idx="115">
                  <c:v>26.487995277040444</c:v>
                </c:pt>
                <c:pt idx="116">
                  <c:v>26.487995277040444</c:v>
                </c:pt>
                <c:pt idx="117">
                  <c:v>26.487995277040444</c:v>
                </c:pt>
                <c:pt idx="118">
                  <c:v>26.487995277040444</c:v>
                </c:pt>
                <c:pt idx="119">
                  <c:v>26.487995277040444</c:v>
                </c:pt>
                <c:pt idx="120">
                  <c:v>26.487995277040444</c:v>
                </c:pt>
                <c:pt idx="121">
                  <c:v>26.487995277040444</c:v>
                </c:pt>
                <c:pt idx="122">
                  <c:v>26.487995277040444</c:v>
                </c:pt>
                <c:pt idx="123">
                  <c:v>26.487995277040444</c:v>
                </c:pt>
                <c:pt idx="124">
                  <c:v>26.487995277040444</c:v>
                </c:pt>
                <c:pt idx="125">
                  <c:v>26.487995277040444</c:v>
                </c:pt>
                <c:pt idx="126">
                  <c:v>26.487995277040444</c:v>
                </c:pt>
                <c:pt idx="127">
                  <c:v>26.487995277040444</c:v>
                </c:pt>
                <c:pt idx="128">
                  <c:v>0</c:v>
                </c:pt>
                <c:pt idx="129">
                  <c:v>45.029690945111177</c:v>
                </c:pt>
                <c:pt idx="130">
                  <c:v>45.029690945111177</c:v>
                </c:pt>
                <c:pt idx="131">
                  <c:v>45.029690945111177</c:v>
                </c:pt>
                <c:pt idx="132">
                  <c:v>45.029690945111177</c:v>
                </c:pt>
                <c:pt idx="133">
                  <c:v>45.029690945111177</c:v>
                </c:pt>
                <c:pt idx="134">
                  <c:v>45.029690945111177</c:v>
                </c:pt>
                <c:pt idx="135">
                  <c:v>45.029690945111177</c:v>
                </c:pt>
                <c:pt idx="136">
                  <c:v>45.029690945111177</c:v>
                </c:pt>
                <c:pt idx="137">
                  <c:v>45.029690945111177</c:v>
                </c:pt>
                <c:pt idx="138">
                  <c:v>45.029690945111177</c:v>
                </c:pt>
                <c:pt idx="139">
                  <c:v>45.029690945111177</c:v>
                </c:pt>
                <c:pt idx="140">
                  <c:v>45.029690945111177</c:v>
                </c:pt>
                <c:pt idx="141">
                  <c:v>45.029690945111177</c:v>
                </c:pt>
                <c:pt idx="142">
                  <c:v>45.029690945111177</c:v>
                </c:pt>
                <c:pt idx="143">
                  <c:v>45.029690945111177</c:v>
                </c:pt>
                <c:pt idx="144">
                  <c:v>45.029690945111177</c:v>
                </c:pt>
                <c:pt idx="145">
                  <c:v>45.029690945111177</c:v>
                </c:pt>
                <c:pt idx="146">
                  <c:v>45.029690945111177</c:v>
                </c:pt>
                <c:pt idx="147">
                  <c:v>45.029690945111177</c:v>
                </c:pt>
                <c:pt idx="148">
                  <c:v>45.029690945111177</c:v>
                </c:pt>
                <c:pt idx="149">
                  <c:v>45.029690945111177</c:v>
                </c:pt>
                <c:pt idx="150">
                  <c:v>45.029690945111177</c:v>
                </c:pt>
                <c:pt idx="151">
                  <c:v>45.029690945111177</c:v>
                </c:pt>
                <c:pt idx="152">
                  <c:v>45.029690945111177</c:v>
                </c:pt>
                <c:pt idx="153">
                  <c:v>45.029690945111177</c:v>
                </c:pt>
                <c:pt idx="154">
                  <c:v>0</c:v>
                </c:pt>
                <c:pt idx="155">
                  <c:v>32.68396719549429</c:v>
                </c:pt>
                <c:pt idx="156">
                  <c:v>32.68396719549429</c:v>
                </c:pt>
                <c:pt idx="157">
                  <c:v>32.68396719549429</c:v>
                </c:pt>
                <c:pt idx="158">
                  <c:v>32.68396719549429</c:v>
                </c:pt>
                <c:pt idx="159">
                  <c:v>32.68396719549429</c:v>
                </c:pt>
                <c:pt idx="160">
                  <c:v>32.68396719549429</c:v>
                </c:pt>
                <c:pt idx="161">
                  <c:v>32.68396719549429</c:v>
                </c:pt>
                <c:pt idx="162">
                  <c:v>32.68396719549429</c:v>
                </c:pt>
                <c:pt idx="163">
                  <c:v>32.68396719549429</c:v>
                </c:pt>
                <c:pt idx="164">
                  <c:v>32.68396719549429</c:v>
                </c:pt>
                <c:pt idx="165">
                  <c:v>32.68396719549429</c:v>
                </c:pt>
                <c:pt idx="166">
                  <c:v>32.68396719549429</c:v>
                </c:pt>
                <c:pt idx="167">
                  <c:v>32.68396719549429</c:v>
                </c:pt>
                <c:pt idx="168">
                  <c:v>32.68396719549429</c:v>
                </c:pt>
                <c:pt idx="169">
                  <c:v>32.68396719549429</c:v>
                </c:pt>
                <c:pt idx="170">
                  <c:v>32.68396719549429</c:v>
                </c:pt>
                <c:pt idx="171">
                  <c:v>32.68396719549429</c:v>
                </c:pt>
                <c:pt idx="172">
                  <c:v>32.68396719549429</c:v>
                </c:pt>
                <c:pt idx="173">
                  <c:v>32.68396719549429</c:v>
                </c:pt>
                <c:pt idx="174">
                  <c:v>32.68396719549429</c:v>
                </c:pt>
                <c:pt idx="175">
                  <c:v>32.68396719549429</c:v>
                </c:pt>
                <c:pt idx="176">
                  <c:v>32.68396719549429</c:v>
                </c:pt>
                <c:pt idx="177">
                  <c:v>32.68396719549429</c:v>
                </c:pt>
                <c:pt idx="178">
                  <c:v>32.68396719549429</c:v>
                </c:pt>
                <c:pt idx="179">
                  <c:v>32.68396719549429</c:v>
                </c:pt>
                <c:pt idx="180">
                  <c:v>0</c:v>
                </c:pt>
                <c:pt idx="181">
                  <c:v>6.42363831117303</c:v>
                </c:pt>
                <c:pt idx="182">
                  <c:v>6.42363831117303</c:v>
                </c:pt>
                <c:pt idx="183">
                  <c:v>6.42363831117303</c:v>
                </c:pt>
                <c:pt idx="184">
                  <c:v>6.42363831117303</c:v>
                </c:pt>
                <c:pt idx="185">
                  <c:v>6.42363831117303</c:v>
                </c:pt>
                <c:pt idx="186">
                  <c:v>6.42363831117303</c:v>
                </c:pt>
                <c:pt idx="187">
                  <c:v>6.42363831117303</c:v>
                </c:pt>
                <c:pt idx="188">
                  <c:v>6.42363831117303</c:v>
                </c:pt>
                <c:pt idx="189">
                  <c:v>6.42363831117303</c:v>
                </c:pt>
                <c:pt idx="190">
                  <c:v>6.42363831117303</c:v>
                </c:pt>
                <c:pt idx="191">
                  <c:v>6.42363831117303</c:v>
                </c:pt>
                <c:pt idx="192">
                  <c:v>6.42363831117303</c:v>
                </c:pt>
                <c:pt idx="193">
                  <c:v>6.42363831117303</c:v>
                </c:pt>
                <c:pt idx="194">
                  <c:v>6.42363831117303</c:v>
                </c:pt>
                <c:pt idx="195">
                  <c:v>6.42363831117303</c:v>
                </c:pt>
                <c:pt idx="196">
                  <c:v>6.42363831117303</c:v>
                </c:pt>
                <c:pt idx="197">
                  <c:v>6.42363831117303</c:v>
                </c:pt>
                <c:pt idx="198">
                  <c:v>6.42363831117303</c:v>
                </c:pt>
                <c:pt idx="199">
                  <c:v>6.42363831117303</c:v>
                </c:pt>
                <c:pt idx="200">
                  <c:v>6.42363831117303</c:v>
                </c:pt>
                <c:pt idx="201">
                  <c:v>6.42363831117303</c:v>
                </c:pt>
                <c:pt idx="202">
                  <c:v>6.42363831117303</c:v>
                </c:pt>
                <c:pt idx="203">
                  <c:v>6.42363831117303</c:v>
                </c:pt>
                <c:pt idx="204">
                  <c:v>6.42363831117303</c:v>
                </c:pt>
                <c:pt idx="205">
                  <c:v>0</c:v>
                </c:pt>
                <c:pt idx="206">
                  <c:v>40.323494619158453</c:v>
                </c:pt>
                <c:pt idx="207">
                  <c:v>40.323494619158453</c:v>
                </c:pt>
                <c:pt idx="208">
                  <c:v>40.323494619158453</c:v>
                </c:pt>
                <c:pt idx="209">
                  <c:v>40.323494619158453</c:v>
                </c:pt>
                <c:pt idx="210">
                  <c:v>40.323494619158453</c:v>
                </c:pt>
                <c:pt idx="211">
                  <c:v>40.323494619158453</c:v>
                </c:pt>
                <c:pt idx="212">
                  <c:v>40.323494619158453</c:v>
                </c:pt>
                <c:pt idx="213">
                  <c:v>40.323494619158453</c:v>
                </c:pt>
                <c:pt idx="214">
                  <c:v>40.323494619158453</c:v>
                </c:pt>
                <c:pt idx="215">
                  <c:v>40.323494619158453</c:v>
                </c:pt>
                <c:pt idx="216">
                  <c:v>40.323494619158453</c:v>
                </c:pt>
                <c:pt idx="217">
                  <c:v>40.323494619158453</c:v>
                </c:pt>
                <c:pt idx="218">
                  <c:v>40.323494619158453</c:v>
                </c:pt>
                <c:pt idx="219">
                  <c:v>40.323494619158453</c:v>
                </c:pt>
                <c:pt idx="220">
                  <c:v>40.323494619158453</c:v>
                </c:pt>
                <c:pt idx="221">
                  <c:v>40.323494619158453</c:v>
                </c:pt>
                <c:pt idx="222">
                  <c:v>40.323494619158453</c:v>
                </c:pt>
                <c:pt idx="223">
                  <c:v>40.323494619158453</c:v>
                </c:pt>
                <c:pt idx="224">
                  <c:v>40.323494619158453</c:v>
                </c:pt>
                <c:pt idx="225">
                  <c:v>40.323494619158453</c:v>
                </c:pt>
                <c:pt idx="226">
                  <c:v>40.323494619158453</c:v>
                </c:pt>
                <c:pt idx="227">
                  <c:v>40.323494619158453</c:v>
                </c:pt>
                <c:pt idx="228">
                  <c:v>40.323494619158453</c:v>
                </c:pt>
                <c:pt idx="229">
                  <c:v>40.323494619158453</c:v>
                </c:pt>
                <c:pt idx="230">
                  <c:v>40.323494619158453</c:v>
                </c:pt>
                <c:pt idx="231">
                  <c:v>0</c:v>
                </c:pt>
                <c:pt idx="232">
                  <c:v>81.950734088120299</c:v>
                </c:pt>
                <c:pt idx="233">
                  <c:v>81.950734088120299</c:v>
                </c:pt>
                <c:pt idx="234">
                  <c:v>81.950734088120299</c:v>
                </c:pt>
                <c:pt idx="235">
                  <c:v>81.950734088120299</c:v>
                </c:pt>
                <c:pt idx="236">
                  <c:v>81.950734088120299</c:v>
                </c:pt>
                <c:pt idx="237">
                  <c:v>81.950734088120299</c:v>
                </c:pt>
                <c:pt idx="238">
                  <c:v>81.950734088120299</c:v>
                </c:pt>
                <c:pt idx="239">
                  <c:v>81.950734088120299</c:v>
                </c:pt>
                <c:pt idx="240">
                  <c:v>81.950734088120299</c:v>
                </c:pt>
                <c:pt idx="241">
                  <c:v>81.950734088120299</c:v>
                </c:pt>
                <c:pt idx="242">
                  <c:v>81.950734088120299</c:v>
                </c:pt>
                <c:pt idx="243">
                  <c:v>81.950734088120299</c:v>
                </c:pt>
                <c:pt idx="244">
                  <c:v>81.950734088120299</c:v>
                </c:pt>
                <c:pt idx="245">
                  <c:v>81.950734088120299</c:v>
                </c:pt>
                <c:pt idx="246">
                  <c:v>81.950734088120299</c:v>
                </c:pt>
                <c:pt idx="247">
                  <c:v>81.950734088120299</c:v>
                </c:pt>
                <c:pt idx="248">
                  <c:v>81.950734088120299</c:v>
                </c:pt>
                <c:pt idx="249">
                  <c:v>81.950734088120299</c:v>
                </c:pt>
                <c:pt idx="250">
                  <c:v>81.950734088120299</c:v>
                </c:pt>
                <c:pt idx="251">
                  <c:v>81.950734088120299</c:v>
                </c:pt>
                <c:pt idx="252">
                  <c:v>81.950734088120299</c:v>
                </c:pt>
                <c:pt idx="253">
                  <c:v>81.950734088120299</c:v>
                </c:pt>
                <c:pt idx="254">
                  <c:v>81.950734088120299</c:v>
                </c:pt>
                <c:pt idx="255">
                  <c:v>81.950734088120299</c:v>
                </c:pt>
                <c:pt idx="256">
                  <c:v>81.950734088120299</c:v>
                </c:pt>
                <c:pt idx="257">
                  <c:v>0</c:v>
                </c:pt>
                <c:pt idx="258">
                  <c:v>67.621247934482383</c:v>
                </c:pt>
                <c:pt idx="259">
                  <c:v>67.621247934482383</c:v>
                </c:pt>
                <c:pt idx="260">
                  <c:v>67.621247934482383</c:v>
                </c:pt>
                <c:pt idx="261">
                  <c:v>67.621247934482383</c:v>
                </c:pt>
                <c:pt idx="262">
                  <c:v>67.621247934482383</c:v>
                </c:pt>
                <c:pt idx="263">
                  <c:v>67.621247934482383</c:v>
                </c:pt>
                <c:pt idx="264">
                  <c:v>67.621247934482383</c:v>
                </c:pt>
                <c:pt idx="265">
                  <c:v>67.621247934482383</c:v>
                </c:pt>
                <c:pt idx="266">
                  <c:v>67.621247934482383</c:v>
                </c:pt>
                <c:pt idx="267">
                  <c:v>67.621247934482383</c:v>
                </c:pt>
                <c:pt idx="268">
                  <c:v>67.621247934482383</c:v>
                </c:pt>
                <c:pt idx="269">
                  <c:v>67.621247934482383</c:v>
                </c:pt>
                <c:pt idx="270">
                  <c:v>67.621247934482383</c:v>
                </c:pt>
                <c:pt idx="271">
                  <c:v>67.621247934482383</c:v>
                </c:pt>
                <c:pt idx="272">
                  <c:v>67.621247934482383</c:v>
                </c:pt>
                <c:pt idx="273">
                  <c:v>67.621247934482383</c:v>
                </c:pt>
                <c:pt idx="274">
                  <c:v>67.621247934482383</c:v>
                </c:pt>
                <c:pt idx="275">
                  <c:v>67.621247934482383</c:v>
                </c:pt>
                <c:pt idx="276">
                  <c:v>67.621247934482383</c:v>
                </c:pt>
                <c:pt idx="277">
                  <c:v>67.621247934482383</c:v>
                </c:pt>
                <c:pt idx="278">
                  <c:v>67.621247934482383</c:v>
                </c:pt>
                <c:pt idx="279">
                  <c:v>67.621247934482383</c:v>
                </c:pt>
                <c:pt idx="280">
                  <c:v>67.621247934482383</c:v>
                </c:pt>
                <c:pt idx="281">
                  <c:v>67.621247934482383</c:v>
                </c:pt>
                <c:pt idx="282">
                  <c:v>0</c:v>
                </c:pt>
                <c:pt idx="283">
                  <c:v>42.883117195451881</c:v>
                </c:pt>
                <c:pt idx="284">
                  <c:v>42.883117195451881</c:v>
                </c:pt>
                <c:pt idx="285">
                  <c:v>42.883117195451881</c:v>
                </c:pt>
                <c:pt idx="286">
                  <c:v>42.883117195451881</c:v>
                </c:pt>
                <c:pt idx="287">
                  <c:v>42.883117195451881</c:v>
                </c:pt>
                <c:pt idx="288">
                  <c:v>42.883117195451881</c:v>
                </c:pt>
                <c:pt idx="289">
                  <c:v>42.883117195451881</c:v>
                </c:pt>
                <c:pt idx="290">
                  <c:v>42.883117195451881</c:v>
                </c:pt>
                <c:pt idx="291">
                  <c:v>42.883117195451881</c:v>
                </c:pt>
                <c:pt idx="292">
                  <c:v>42.883117195451881</c:v>
                </c:pt>
                <c:pt idx="293">
                  <c:v>42.883117195451881</c:v>
                </c:pt>
                <c:pt idx="294">
                  <c:v>42.883117195451881</c:v>
                </c:pt>
                <c:pt idx="295">
                  <c:v>42.883117195451881</c:v>
                </c:pt>
                <c:pt idx="296">
                  <c:v>42.883117195451881</c:v>
                </c:pt>
                <c:pt idx="297">
                  <c:v>42.883117195451881</c:v>
                </c:pt>
                <c:pt idx="298">
                  <c:v>42.883117195451881</c:v>
                </c:pt>
                <c:pt idx="299">
                  <c:v>42.883117195451881</c:v>
                </c:pt>
                <c:pt idx="300">
                  <c:v>42.883117195451881</c:v>
                </c:pt>
                <c:pt idx="301">
                  <c:v>42.883117195451881</c:v>
                </c:pt>
                <c:pt idx="302">
                  <c:v>42.883117195451881</c:v>
                </c:pt>
                <c:pt idx="303">
                  <c:v>42.883117195451881</c:v>
                </c:pt>
                <c:pt idx="304">
                  <c:v>42.883117195451881</c:v>
                </c:pt>
                <c:pt idx="305">
                  <c:v>42.883117195451881</c:v>
                </c:pt>
                <c:pt idx="306">
                  <c:v>42.883117195451881</c:v>
                </c:pt>
                <c:pt idx="307">
                  <c:v>42.883117195451881</c:v>
                </c:pt>
                <c:pt idx="308">
                  <c:v>0</c:v>
                </c:pt>
                <c:pt idx="309">
                  <c:v>6.1288345392629395</c:v>
                </c:pt>
                <c:pt idx="310">
                  <c:v>6.1288345392629395</c:v>
                </c:pt>
                <c:pt idx="311">
                  <c:v>6.1288345392629395</c:v>
                </c:pt>
                <c:pt idx="312">
                  <c:v>6.1288345392629395</c:v>
                </c:pt>
                <c:pt idx="313">
                  <c:v>6.1288345392629395</c:v>
                </c:pt>
                <c:pt idx="314">
                  <c:v>6.1288345392629395</c:v>
                </c:pt>
                <c:pt idx="315">
                  <c:v>6.1288345392629395</c:v>
                </c:pt>
                <c:pt idx="316">
                  <c:v>6.1288345392629395</c:v>
                </c:pt>
                <c:pt idx="317">
                  <c:v>6.1288345392629395</c:v>
                </c:pt>
                <c:pt idx="318">
                  <c:v>6.1288345392629395</c:v>
                </c:pt>
                <c:pt idx="319">
                  <c:v>6.1288345392629395</c:v>
                </c:pt>
                <c:pt idx="320">
                  <c:v>6.1288345392629395</c:v>
                </c:pt>
                <c:pt idx="321">
                  <c:v>6.1288345392629395</c:v>
                </c:pt>
                <c:pt idx="322">
                  <c:v>6.1288345392629395</c:v>
                </c:pt>
                <c:pt idx="323">
                  <c:v>6.1288345392629395</c:v>
                </c:pt>
                <c:pt idx="324">
                  <c:v>6.1288345392629395</c:v>
                </c:pt>
                <c:pt idx="325">
                  <c:v>6.1288345392629395</c:v>
                </c:pt>
                <c:pt idx="326">
                  <c:v>6.1288345392629395</c:v>
                </c:pt>
                <c:pt idx="327">
                  <c:v>6.1288345392629395</c:v>
                </c:pt>
                <c:pt idx="328">
                  <c:v>6.1288345392629395</c:v>
                </c:pt>
                <c:pt idx="329">
                  <c:v>6.1288345392629395</c:v>
                </c:pt>
                <c:pt idx="330">
                  <c:v>6.1288345392629395</c:v>
                </c:pt>
                <c:pt idx="331">
                  <c:v>6.1288345392629395</c:v>
                </c:pt>
                <c:pt idx="332">
                  <c:v>6.1288345392629395</c:v>
                </c:pt>
                <c:pt idx="333">
                  <c:v>6.1288345392629395</c:v>
                </c:pt>
                <c:pt idx="334">
                  <c:v>0</c:v>
                </c:pt>
                <c:pt idx="335">
                  <c:v>61.33943908412072</c:v>
                </c:pt>
                <c:pt idx="336">
                  <c:v>61.33943908412072</c:v>
                </c:pt>
                <c:pt idx="337">
                  <c:v>61.33943908412072</c:v>
                </c:pt>
                <c:pt idx="338">
                  <c:v>61.33943908412072</c:v>
                </c:pt>
                <c:pt idx="339">
                  <c:v>61.33943908412072</c:v>
                </c:pt>
                <c:pt idx="340">
                  <c:v>61.33943908412072</c:v>
                </c:pt>
                <c:pt idx="341">
                  <c:v>61.33943908412072</c:v>
                </c:pt>
                <c:pt idx="342">
                  <c:v>61.33943908412072</c:v>
                </c:pt>
                <c:pt idx="343">
                  <c:v>61.33943908412072</c:v>
                </c:pt>
                <c:pt idx="344">
                  <c:v>61.33943908412072</c:v>
                </c:pt>
                <c:pt idx="345">
                  <c:v>61.33943908412072</c:v>
                </c:pt>
                <c:pt idx="346">
                  <c:v>61.33943908412072</c:v>
                </c:pt>
                <c:pt idx="347">
                  <c:v>61.33943908412072</c:v>
                </c:pt>
                <c:pt idx="348">
                  <c:v>61.33943908412072</c:v>
                </c:pt>
                <c:pt idx="349">
                  <c:v>61.33943908412072</c:v>
                </c:pt>
                <c:pt idx="350">
                  <c:v>61.33943908412072</c:v>
                </c:pt>
                <c:pt idx="351">
                  <c:v>61.33943908412072</c:v>
                </c:pt>
                <c:pt idx="352">
                  <c:v>61.33943908412072</c:v>
                </c:pt>
                <c:pt idx="353">
                  <c:v>61.33943908412072</c:v>
                </c:pt>
                <c:pt idx="354">
                  <c:v>61.33943908412072</c:v>
                </c:pt>
                <c:pt idx="355">
                  <c:v>61.33943908412072</c:v>
                </c:pt>
                <c:pt idx="356">
                  <c:v>61.33943908412072</c:v>
                </c:pt>
                <c:pt idx="357">
                  <c:v>61.33943908412072</c:v>
                </c:pt>
                <c:pt idx="358">
                  <c:v>61.33943908412072</c:v>
                </c:pt>
                <c:pt idx="359">
                  <c:v>61.33943908412072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565696"/>
        <c:axId val="208864000"/>
      </c:radarChart>
      <c:catAx>
        <c:axId val="225565696"/>
        <c:scaling>
          <c:orientation val="minMax"/>
        </c:scaling>
        <c:delete val="1"/>
        <c:axPos val="b"/>
        <c:majorGridlines/>
        <c:majorTickMark val="out"/>
        <c:minorTickMark val="none"/>
        <c:tickLblPos val="none"/>
        <c:crossAx val="208864000"/>
        <c:crosses val="autoZero"/>
        <c:auto val="1"/>
        <c:lblAlgn val="ctr"/>
        <c:lblOffset val="100"/>
        <c:noMultiLvlLbl val="0"/>
      </c:catAx>
      <c:valAx>
        <c:axId val="208864000"/>
        <c:scaling>
          <c:orientation val="minMax"/>
        </c:scaling>
        <c:delete val="1"/>
        <c:axPos val="l"/>
        <c:majorGridlines/>
        <c:numFmt formatCode="General" sourceLinked="1"/>
        <c:majorTickMark val="cross"/>
        <c:minorTickMark val="none"/>
        <c:tickLblPos val="none"/>
        <c:crossAx val="225565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1"/>
          <c:order val="1"/>
          <c:spPr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南丁格尔玫瑰图!$C$2:$C$15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radarChart>
        <c:radarStyle val="filled"/>
        <c:varyColors val="0"/>
        <c:ser>
          <c:idx val="0"/>
          <c:order val="0"/>
          <c:val>
            <c:numRef>
              <c:f>南丁格尔玫瑰图!$F$11:$F$370</c:f>
              <c:numCache>
                <c:formatCode>General</c:formatCode>
                <c:ptCount val="360"/>
                <c:pt idx="0">
                  <c:v>0</c:v>
                </c:pt>
                <c:pt idx="1">
                  <c:v>62.106633396122547</c:v>
                </c:pt>
                <c:pt idx="2">
                  <c:v>62.106633396122547</c:v>
                </c:pt>
                <c:pt idx="3">
                  <c:v>62.106633396122547</c:v>
                </c:pt>
                <c:pt idx="4">
                  <c:v>62.106633396122547</c:v>
                </c:pt>
                <c:pt idx="5">
                  <c:v>62.106633396122547</c:v>
                </c:pt>
                <c:pt idx="6">
                  <c:v>62.106633396122547</c:v>
                </c:pt>
                <c:pt idx="7">
                  <c:v>62.106633396122547</c:v>
                </c:pt>
                <c:pt idx="8">
                  <c:v>62.106633396122547</c:v>
                </c:pt>
                <c:pt idx="9">
                  <c:v>62.106633396122547</c:v>
                </c:pt>
                <c:pt idx="10">
                  <c:v>62.106633396122547</c:v>
                </c:pt>
                <c:pt idx="11">
                  <c:v>62.106633396122547</c:v>
                </c:pt>
                <c:pt idx="12">
                  <c:v>62.106633396122547</c:v>
                </c:pt>
                <c:pt idx="13">
                  <c:v>62.106633396122547</c:v>
                </c:pt>
                <c:pt idx="14">
                  <c:v>62.106633396122547</c:v>
                </c:pt>
                <c:pt idx="15">
                  <c:v>62.106633396122547</c:v>
                </c:pt>
                <c:pt idx="16">
                  <c:v>62.106633396122547</c:v>
                </c:pt>
                <c:pt idx="17">
                  <c:v>62.106633396122547</c:v>
                </c:pt>
                <c:pt idx="18">
                  <c:v>62.106633396122547</c:v>
                </c:pt>
                <c:pt idx="19">
                  <c:v>62.106633396122547</c:v>
                </c:pt>
                <c:pt idx="20">
                  <c:v>62.106633396122547</c:v>
                </c:pt>
                <c:pt idx="21">
                  <c:v>62.106633396122547</c:v>
                </c:pt>
                <c:pt idx="22">
                  <c:v>62.106633396122547</c:v>
                </c:pt>
                <c:pt idx="23">
                  <c:v>62.106633396122547</c:v>
                </c:pt>
                <c:pt idx="24">
                  <c:v>62.106633396122547</c:v>
                </c:pt>
                <c:pt idx="25">
                  <c:v>0</c:v>
                </c:pt>
                <c:pt idx="26">
                  <c:v>3.3644506823416354</c:v>
                </c:pt>
                <c:pt idx="27">
                  <c:v>3.3644506823416354</c:v>
                </c:pt>
                <c:pt idx="28">
                  <c:v>3.3644506823416354</c:v>
                </c:pt>
                <c:pt idx="29">
                  <c:v>3.3644506823416354</c:v>
                </c:pt>
                <c:pt idx="30">
                  <c:v>3.3644506823416354</c:v>
                </c:pt>
                <c:pt idx="31">
                  <c:v>3.3644506823416354</c:v>
                </c:pt>
                <c:pt idx="32">
                  <c:v>3.3644506823416354</c:v>
                </c:pt>
                <c:pt idx="33">
                  <c:v>3.3644506823416354</c:v>
                </c:pt>
                <c:pt idx="34">
                  <c:v>3.3644506823416354</c:v>
                </c:pt>
                <c:pt idx="35">
                  <c:v>3.3644506823416354</c:v>
                </c:pt>
                <c:pt idx="36">
                  <c:v>3.3644506823416354</c:v>
                </c:pt>
                <c:pt idx="37">
                  <c:v>3.3644506823416354</c:v>
                </c:pt>
                <c:pt idx="38">
                  <c:v>3.3644506823416354</c:v>
                </c:pt>
                <c:pt idx="39">
                  <c:v>3.3644506823416354</c:v>
                </c:pt>
                <c:pt idx="40">
                  <c:v>3.3644506823416354</c:v>
                </c:pt>
                <c:pt idx="41">
                  <c:v>3.3644506823416354</c:v>
                </c:pt>
                <c:pt idx="42">
                  <c:v>3.3644506823416354</c:v>
                </c:pt>
                <c:pt idx="43">
                  <c:v>3.3644506823416354</c:v>
                </c:pt>
                <c:pt idx="44">
                  <c:v>3.3644506823416354</c:v>
                </c:pt>
                <c:pt idx="45">
                  <c:v>3.3644506823416354</c:v>
                </c:pt>
                <c:pt idx="46">
                  <c:v>3.3644506823416354</c:v>
                </c:pt>
                <c:pt idx="47">
                  <c:v>3.3644506823416354</c:v>
                </c:pt>
                <c:pt idx="48">
                  <c:v>3.3644506823416354</c:v>
                </c:pt>
                <c:pt idx="49">
                  <c:v>3.3644506823416354</c:v>
                </c:pt>
                <c:pt idx="50">
                  <c:v>3.3644506823416354</c:v>
                </c:pt>
                <c:pt idx="51">
                  <c:v>0</c:v>
                </c:pt>
                <c:pt idx="52">
                  <c:v>94.318613679903066</c:v>
                </c:pt>
                <c:pt idx="53">
                  <c:v>94.318613679903066</c:v>
                </c:pt>
                <c:pt idx="54">
                  <c:v>94.318613679903066</c:v>
                </c:pt>
                <c:pt idx="55">
                  <c:v>94.318613679903066</c:v>
                </c:pt>
                <c:pt idx="56">
                  <c:v>94.318613679903066</c:v>
                </c:pt>
                <c:pt idx="57">
                  <c:v>94.318613679903066</c:v>
                </c:pt>
                <c:pt idx="58">
                  <c:v>94.318613679903066</c:v>
                </c:pt>
                <c:pt idx="59">
                  <c:v>94.318613679903066</c:v>
                </c:pt>
                <c:pt idx="60">
                  <c:v>94.318613679903066</c:v>
                </c:pt>
                <c:pt idx="61">
                  <c:v>94.318613679903066</c:v>
                </c:pt>
                <c:pt idx="62">
                  <c:v>94.318613679903066</c:v>
                </c:pt>
                <c:pt idx="63">
                  <c:v>94.318613679903066</c:v>
                </c:pt>
                <c:pt idx="64">
                  <c:v>94.318613679903066</c:v>
                </c:pt>
                <c:pt idx="65">
                  <c:v>94.318613679903066</c:v>
                </c:pt>
                <c:pt idx="66">
                  <c:v>94.318613679903066</c:v>
                </c:pt>
                <c:pt idx="67">
                  <c:v>94.318613679903066</c:v>
                </c:pt>
                <c:pt idx="68">
                  <c:v>94.318613679903066</c:v>
                </c:pt>
                <c:pt idx="69">
                  <c:v>94.318613679903066</c:v>
                </c:pt>
                <c:pt idx="70">
                  <c:v>94.318613679903066</c:v>
                </c:pt>
                <c:pt idx="71">
                  <c:v>94.318613679903066</c:v>
                </c:pt>
                <c:pt idx="72">
                  <c:v>94.318613679903066</c:v>
                </c:pt>
                <c:pt idx="73">
                  <c:v>94.318613679903066</c:v>
                </c:pt>
                <c:pt idx="74">
                  <c:v>94.318613679903066</c:v>
                </c:pt>
                <c:pt idx="75">
                  <c:v>94.318613679903066</c:v>
                </c:pt>
                <c:pt idx="76">
                  <c:v>94.318613679903066</c:v>
                </c:pt>
                <c:pt idx="77">
                  <c:v>0</c:v>
                </c:pt>
                <c:pt idx="78">
                  <c:v>57.634030176411997</c:v>
                </c:pt>
                <c:pt idx="79">
                  <c:v>57.634030176411997</c:v>
                </c:pt>
                <c:pt idx="80">
                  <c:v>57.634030176411997</c:v>
                </c:pt>
                <c:pt idx="81">
                  <c:v>57.634030176411997</c:v>
                </c:pt>
                <c:pt idx="82">
                  <c:v>57.634030176411997</c:v>
                </c:pt>
                <c:pt idx="83">
                  <c:v>57.634030176411997</c:v>
                </c:pt>
                <c:pt idx="84">
                  <c:v>57.634030176411997</c:v>
                </c:pt>
                <c:pt idx="85">
                  <c:v>57.634030176411997</c:v>
                </c:pt>
                <c:pt idx="86">
                  <c:v>57.634030176411997</c:v>
                </c:pt>
                <c:pt idx="87">
                  <c:v>57.634030176411997</c:v>
                </c:pt>
                <c:pt idx="88">
                  <c:v>57.634030176411997</c:v>
                </c:pt>
                <c:pt idx="89">
                  <c:v>57.634030176411997</c:v>
                </c:pt>
                <c:pt idx="90">
                  <c:v>57.634030176411997</c:v>
                </c:pt>
                <c:pt idx="91">
                  <c:v>57.634030176411997</c:v>
                </c:pt>
                <c:pt idx="92">
                  <c:v>57.634030176411997</c:v>
                </c:pt>
                <c:pt idx="93">
                  <c:v>57.634030176411997</c:v>
                </c:pt>
                <c:pt idx="94">
                  <c:v>57.634030176411997</c:v>
                </c:pt>
                <c:pt idx="95">
                  <c:v>57.634030176411997</c:v>
                </c:pt>
                <c:pt idx="96">
                  <c:v>57.634030176411997</c:v>
                </c:pt>
                <c:pt idx="97">
                  <c:v>57.634030176411997</c:v>
                </c:pt>
                <c:pt idx="98">
                  <c:v>57.634030176411997</c:v>
                </c:pt>
                <c:pt idx="99">
                  <c:v>57.634030176411997</c:v>
                </c:pt>
                <c:pt idx="100">
                  <c:v>57.634030176411997</c:v>
                </c:pt>
                <c:pt idx="101">
                  <c:v>57.634030176411997</c:v>
                </c:pt>
                <c:pt idx="102">
                  <c:v>0</c:v>
                </c:pt>
                <c:pt idx="103">
                  <c:v>26.487995277040444</c:v>
                </c:pt>
                <c:pt idx="104">
                  <c:v>26.487995277040444</c:v>
                </c:pt>
                <c:pt idx="105">
                  <c:v>26.487995277040444</c:v>
                </c:pt>
                <c:pt idx="106">
                  <c:v>26.487995277040444</c:v>
                </c:pt>
                <c:pt idx="107">
                  <c:v>26.487995277040444</c:v>
                </c:pt>
                <c:pt idx="108">
                  <c:v>26.487995277040444</c:v>
                </c:pt>
                <c:pt idx="109">
                  <c:v>26.487995277040444</c:v>
                </c:pt>
                <c:pt idx="110">
                  <c:v>26.487995277040444</c:v>
                </c:pt>
                <c:pt idx="111">
                  <c:v>26.487995277040444</c:v>
                </c:pt>
                <c:pt idx="112">
                  <c:v>26.487995277040444</c:v>
                </c:pt>
                <c:pt idx="113">
                  <c:v>26.487995277040444</c:v>
                </c:pt>
                <c:pt idx="114">
                  <c:v>26.487995277040444</c:v>
                </c:pt>
                <c:pt idx="115">
                  <c:v>26.487995277040444</c:v>
                </c:pt>
                <c:pt idx="116">
                  <c:v>26.487995277040444</c:v>
                </c:pt>
                <c:pt idx="117">
                  <c:v>26.487995277040444</c:v>
                </c:pt>
                <c:pt idx="118">
                  <c:v>26.487995277040444</c:v>
                </c:pt>
                <c:pt idx="119">
                  <c:v>26.487995277040444</c:v>
                </c:pt>
                <c:pt idx="120">
                  <c:v>26.487995277040444</c:v>
                </c:pt>
                <c:pt idx="121">
                  <c:v>26.487995277040444</c:v>
                </c:pt>
                <c:pt idx="122">
                  <c:v>26.487995277040444</c:v>
                </c:pt>
                <c:pt idx="123">
                  <c:v>26.487995277040444</c:v>
                </c:pt>
                <c:pt idx="124">
                  <c:v>26.487995277040444</c:v>
                </c:pt>
                <c:pt idx="125">
                  <c:v>26.487995277040444</c:v>
                </c:pt>
                <c:pt idx="126">
                  <c:v>26.487995277040444</c:v>
                </c:pt>
                <c:pt idx="127">
                  <c:v>26.487995277040444</c:v>
                </c:pt>
                <c:pt idx="128">
                  <c:v>0</c:v>
                </c:pt>
                <c:pt idx="129">
                  <c:v>45.029690945111177</c:v>
                </c:pt>
                <c:pt idx="130">
                  <c:v>45.029690945111177</c:v>
                </c:pt>
                <c:pt idx="131">
                  <c:v>45.029690945111177</c:v>
                </c:pt>
                <c:pt idx="132">
                  <c:v>45.029690945111177</c:v>
                </c:pt>
                <c:pt idx="133">
                  <c:v>45.029690945111177</c:v>
                </c:pt>
                <c:pt idx="134">
                  <c:v>45.029690945111177</c:v>
                </c:pt>
                <c:pt idx="135">
                  <c:v>45.029690945111177</c:v>
                </c:pt>
                <c:pt idx="136">
                  <c:v>45.029690945111177</c:v>
                </c:pt>
                <c:pt idx="137">
                  <c:v>45.029690945111177</c:v>
                </c:pt>
                <c:pt idx="138">
                  <c:v>45.029690945111177</c:v>
                </c:pt>
                <c:pt idx="139">
                  <c:v>45.029690945111177</c:v>
                </c:pt>
                <c:pt idx="140">
                  <c:v>45.029690945111177</c:v>
                </c:pt>
                <c:pt idx="141">
                  <c:v>45.029690945111177</c:v>
                </c:pt>
                <c:pt idx="142">
                  <c:v>45.029690945111177</c:v>
                </c:pt>
                <c:pt idx="143">
                  <c:v>45.029690945111177</c:v>
                </c:pt>
                <c:pt idx="144">
                  <c:v>45.029690945111177</c:v>
                </c:pt>
                <c:pt idx="145">
                  <c:v>45.029690945111177</c:v>
                </c:pt>
                <c:pt idx="146">
                  <c:v>45.029690945111177</c:v>
                </c:pt>
                <c:pt idx="147">
                  <c:v>45.029690945111177</c:v>
                </c:pt>
                <c:pt idx="148">
                  <c:v>45.029690945111177</c:v>
                </c:pt>
                <c:pt idx="149">
                  <c:v>45.029690945111177</c:v>
                </c:pt>
                <c:pt idx="150">
                  <c:v>45.029690945111177</c:v>
                </c:pt>
                <c:pt idx="151">
                  <c:v>45.029690945111177</c:v>
                </c:pt>
                <c:pt idx="152">
                  <c:v>45.029690945111177</c:v>
                </c:pt>
                <c:pt idx="153">
                  <c:v>45.029690945111177</c:v>
                </c:pt>
                <c:pt idx="154">
                  <c:v>0</c:v>
                </c:pt>
                <c:pt idx="155">
                  <c:v>32.68396719549429</c:v>
                </c:pt>
                <c:pt idx="156">
                  <c:v>32.68396719549429</c:v>
                </c:pt>
                <c:pt idx="157">
                  <c:v>32.68396719549429</c:v>
                </c:pt>
                <c:pt idx="158">
                  <c:v>32.68396719549429</c:v>
                </c:pt>
                <c:pt idx="159">
                  <c:v>32.68396719549429</c:v>
                </c:pt>
                <c:pt idx="160">
                  <c:v>32.68396719549429</c:v>
                </c:pt>
                <c:pt idx="161">
                  <c:v>32.68396719549429</c:v>
                </c:pt>
                <c:pt idx="162">
                  <c:v>32.68396719549429</c:v>
                </c:pt>
                <c:pt idx="163">
                  <c:v>32.68396719549429</c:v>
                </c:pt>
                <c:pt idx="164">
                  <c:v>32.68396719549429</c:v>
                </c:pt>
                <c:pt idx="165">
                  <c:v>32.68396719549429</c:v>
                </c:pt>
                <c:pt idx="166">
                  <c:v>32.68396719549429</c:v>
                </c:pt>
                <c:pt idx="167">
                  <c:v>32.68396719549429</c:v>
                </c:pt>
                <c:pt idx="168">
                  <c:v>32.68396719549429</c:v>
                </c:pt>
                <c:pt idx="169">
                  <c:v>32.68396719549429</c:v>
                </c:pt>
                <c:pt idx="170">
                  <c:v>32.68396719549429</c:v>
                </c:pt>
                <c:pt idx="171">
                  <c:v>32.68396719549429</c:v>
                </c:pt>
                <c:pt idx="172">
                  <c:v>32.68396719549429</c:v>
                </c:pt>
                <c:pt idx="173">
                  <c:v>32.68396719549429</c:v>
                </c:pt>
                <c:pt idx="174">
                  <c:v>32.68396719549429</c:v>
                </c:pt>
                <c:pt idx="175">
                  <c:v>32.68396719549429</c:v>
                </c:pt>
                <c:pt idx="176">
                  <c:v>32.68396719549429</c:v>
                </c:pt>
                <c:pt idx="177">
                  <c:v>32.68396719549429</c:v>
                </c:pt>
                <c:pt idx="178">
                  <c:v>32.68396719549429</c:v>
                </c:pt>
                <c:pt idx="179">
                  <c:v>32.68396719549429</c:v>
                </c:pt>
                <c:pt idx="180">
                  <c:v>0</c:v>
                </c:pt>
                <c:pt idx="181">
                  <c:v>6.42363831117303</c:v>
                </c:pt>
                <c:pt idx="182">
                  <c:v>6.42363831117303</c:v>
                </c:pt>
                <c:pt idx="183">
                  <c:v>6.42363831117303</c:v>
                </c:pt>
                <c:pt idx="184">
                  <c:v>6.42363831117303</c:v>
                </c:pt>
                <c:pt idx="185">
                  <c:v>6.42363831117303</c:v>
                </c:pt>
                <c:pt idx="186">
                  <c:v>6.42363831117303</c:v>
                </c:pt>
                <c:pt idx="187">
                  <c:v>6.42363831117303</c:v>
                </c:pt>
                <c:pt idx="188">
                  <c:v>6.42363831117303</c:v>
                </c:pt>
                <c:pt idx="189">
                  <c:v>6.42363831117303</c:v>
                </c:pt>
                <c:pt idx="190">
                  <c:v>6.42363831117303</c:v>
                </c:pt>
                <c:pt idx="191">
                  <c:v>6.42363831117303</c:v>
                </c:pt>
                <c:pt idx="192">
                  <c:v>6.42363831117303</c:v>
                </c:pt>
                <c:pt idx="193">
                  <c:v>6.42363831117303</c:v>
                </c:pt>
                <c:pt idx="194">
                  <c:v>6.42363831117303</c:v>
                </c:pt>
                <c:pt idx="195">
                  <c:v>6.42363831117303</c:v>
                </c:pt>
                <c:pt idx="196">
                  <c:v>6.42363831117303</c:v>
                </c:pt>
                <c:pt idx="197">
                  <c:v>6.42363831117303</c:v>
                </c:pt>
                <c:pt idx="198">
                  <c:v>6.42363831117303</c:v>
                </c:pt>
                <c:pt idx="199">
                  <c:v>6.42363831117303</c:v>
                </c:pt>
                <c:pt idx="200">
                  <c:v>6.42363831117303</c:v>
                </c:pt>
                <c:pt idx="201">
                  <c:v>6.42363831117303</c:v>
                </c:pt>
                <c:pt idx="202">
                  <c:v>6.42363831117303</c:v>
                </c:pt>
                <c:pt idx="203">
                  <c:v>6.42363831117303</c:v>
                </c:pt>
                <c:pt idx="204">
                  <c:v>6.42363831117303</c:v>
                </c:pt>
                <c:pt idx="205">
                  <c:v>0</c:v>
                </c:pt>
                <c:pt idx="206">
                  <c:v>40.323494619158453</c:v>
                </c:pt>
                <c:pt idx="207">
                  <c:v>40.323494619158453</c:v>
                </c:pt>
                <c:pt idx="208">
                  <c:v>40.323494619158453</c:v>
                </c:pt>
                <c:pt idx="209">
                  <c:v>40.323494619158453</c:v>
                </c:pt>
                <c:pt idx="210">
                  <c:v>40.323494619158453</c:v>
                </c:pt>
                <c:pt idx="211">
                  <c:v>40.323494619158453</c:v>
                </c:pt>
                <c:pt idx="212">
                  <c:v>40.323494619158453</c:v>
                </c:pt>
                <c:pt idx="213">
                  <c:v>40.323494619158453</c:v>
                </c:pt>
                <c:pt idx="214">
                  <c:v>40.323494619158453</c:v>
                </c:pt>
                <c:pt idx="215">
                  <c:v>40.323494619158453</c:v>
                </c:pt>
                <c:pt idx="216">
                  <c:v>40.323494619158453</c:v>
                </c:pt>
                <c:pt idx="217">
                  <c:v>40.323494619158453</c:v>
                </c:pt>
                <c:pt idx="218">
                  <c:v>40.323494619158453</c:v>
                </c:pt>
                <c:pt idx="219">
                  <c:v>40.323494619158453</c:v>
                </c:pt>
                <c:pt idx="220">
                  <c:v>40.323494619158453</c:v>
                </c:pt>
                <c:pt idx="221">
                  <c:v>40.323494619158453</c:v>
                </c:pt>
                <c:pt idx="222">
                  <c:v>40.323494619158453</c:v>
                </c:pt>
                <c:pt idx="223">
                  <c:v>40.323494619158453</c:v>
                </c:pt>
                <c:pt idx="224">
                  <c:v>40.323494619158453</c:v>
                </c:pt>
                <c:pt idx="225">
                  <c:v>40.323494619158453</c:v>
                </c:pt>
                <c:pt idx="226">
                  <c:v>40.323494619158453</c:v>
                </c:pt>
                <c:pt idx="227">
                  <c:v>40.323494619158453</c:v>
                </c:pt>
                <c:pt idx="228">
                  <c:v>40.323494619158453</c:v>
                </c:pt>
                <c:pt idx="229">
                  <c:v>40.323494619158453</c:v>
                </c:pt>
                <c:pt idx="230">
                  <c:v>40.323494619158453</c:v>
                </c:pt>
                <c:pt idx="231">
                  <c:v>0</c:v>
                </c:pt>
                <c:pt idx="232">
                  <c:v>81.950734088120299</c:v>
                </c:pt>
                <c:pt idx="233">
                  <c:v>81.950734088120299</c:v>
                </c:pt>
                <c:pt idx="234">
                  <c:v>81.950734088120299</c:v>
                </c:pt>
                <c:pt idx="235">
                  <c:v>81.950734088120299</c:v>
                </c:pt>
                <c:pt idx="236">
                  <c:v>81.950734088120299</c:v>
                </c:pt>
                <c:pt idx="237">
                  <c:v>81.950734088120299</c:v>
                </c:pt>
                <c:pt idx="238">
                  <c:v>81.950734088120299</c:v>
                </c:pt>
                <c:pt idx="239">
                  <c:v>81.950734088120299</c:v>
                </c:pt>
                <c:pt idx="240">
                  <c:v>81.950734088120299</c:v>
                </c:pt>
                <c:pt idx="241">
                  <c:v>81.950734088120299</c:v>
                </c:pt>
                <c:pt idx="242">
                  <c:v>81.950734088120299</c:v>
                </c:pt>
                <c:pt idx="243">
                  <c:v>81.950734088120299</c:v>
                </c:pt>
                <c:pt idx="244">
                  <c:v>81.950734088120299</c:v>
                </c:pt>
                <c:pt idx="245">
                  <c:v>81.950734088120299</c:v>
                </c:pt>
                <c:pt idx="246">
                  <c:v>81.950734088120299</c:v>
                </c:pt>
                <c:pt idx="247">
                  <c:v>81.950734088120299</c:v>
                </c:pt>
                <c:pt idx="248">
                  <c:v>81.950734088120299</c:v>
                </c:pt>
                <c:pt idx="249">
                  <c:v>81.950734088120299</c:v>
                </c:pt>
                <c:pt idx="250">
                  <c:v>81.950734088120299</c:v>
                </c:pt>
                <c:pt idx="251">
                  <c:v>81.950734088120299</c:v>
                </c:pt>
                <c:pt idx="252">
                  <c:v>81.950734088120299</c:v>
                </c:pt>
                <c:pt idx="253">
                  <c:v>81.950734088120299</c:v>
                </c:pt>
                <c:pt idx="254">
                  <c:v>81.950734088120299</c:v>
                </c:pt>
                <c:pt idx="255">
                  <c:v>81.950734088120299</c:v>
                </c:pt>
                <c:pt idx="256">
                  <c:v>81.950734088120299</c:v>
                </c:pt>
                <c:pt idx="257">
                  <c:v>0</c:v>
                </c:pt>
                <c:pt idx="258">
                  <c:v>67.621247934482383</c:v>
                </c:pt>
                <c:pt idx="259">
                  <c:v>67.621247934482383</c:v>
                </c:pt>
                <c:pt idx="260">
                  <c:v>67.621247934482383</c:v>
                </c:pt>
                <c:pt idx="261">
                  <c:v>67.621247934482383</c:v>
                </c:pt>
                <c:pt idx="262">
                  <c:v>67.621247934482383</c:v>
                </c:pt>
                <c:pt idx="263">
                  <c:v>67.621247934482383</c:v>
                </c:pt>
                <c:pt idx="264">
                  <c:v>67.621247934482383</c:v>
                </c:pt>
                <c:pt idx="265">
                  <c:v>67.621247934482383</c:v>
                </c:pt>
                <c:pt idx="266">
                  <c:v>67.621247934482383</c:v>
                </c:pt>
                <c:pt idx="267">
                  <c:v>67.621247934482383</c:v>
                </c:pt>
                <c:pt idx="268">
                  <c:v>67.621247934482383</c:v>
                </c:pt>
                <c:pt idx="269">
                  <c:v>67.621247934482383</c:v>
                </c:pt>
                <c:pt idx="270">
                  <c:v>67.621247934482383</c:v>
                </c:pt>
                <c:pt idx="271">
                  <c:v>67.621247934482383</c:v>
                </c:pt>
                <c:pt idx="272">
                  <c:v>67.621247934482383</c:v>
                </c:pt>
                <c:pt idx="273">
                  <c:v>67.621247934482383</c:v>
                </c:pt>
                <c:pt idx="274">
                  <c:v>67.621247934482383</c:v>
                </c:pt>
                <c:pt idx="275">
                  <c:v>67.621247934482383</c:v>
                </c:pt>
                <c:pt idx="276">
                  <c:v>67.621247934482383</c:v>
                </c:pt>
                <c:pt idx="277">
                  <c:v>67.621247934482383</c:v>
                </c:pt>
                <c:pt idx="278">
                  <c:v>67.621247934482383</c:v>
                </c:pt>
                <c:pt idx="279">
                  <c:v>67.621247934482383</c:v>
                </c:pt>
                <c:pt idx="280">
                  <c:v>67.621247934482383</c:v>
                </c:pt>
                <c:pt idx="281">
                  <c:v>67.621247934482383</c:v>
                </c:pt>
                <c:pt idx="282">
                  <c:v>0</c:v>
                </c:pt>
                <c:pt idx="283">
                  <c:v>42.883117195451881</c:v>
                </c:pt>
                <c:pt idx="284">
                  <c:v>42.883117195451881</c:v>
                </c:pt>
                <c:pt idx="285">
                  <c:v>42.883117195451881</c:v>
                </c:pt>
                <c:pt idx="286">
                  <c:v>42.883117195451881</c:v>
                </c:pt>
                <c:pt idx="287">
                  <c:v>42.883117195451881</c:v>
                </c:pt>
                <c:pt idx="288">
                  <c:v>42.883117195451881</c:v>
                </c:pt>
                <c:pt idx="289">
                  <c:v>42.883117195451881</c:v>
                </c:pt>
                <c:pt idx="290">
                  <c:v>42.883117195451881</c:v>
                </c:pt>
                <c:pt idx="291">
                  <c:v>42.883117195451881</c:v>
                </c:pt>
                <c:pt idx="292">
                  <c:v>42.883117195451881</c:v>
                </c:pt>
                <c:pt idx="293">
                  <c:v>42.883117195451881</c:v>
                </c:pt>
                <c:pt idx="294">
                  <c:v>42.883117195451881</c:v>
                </c:pt>
                <c:pt idx="295">
                  <c:v>42.883117195451881</c:v>
                </c:pt>
                <c:pt idx="296">
                  <c:v>42.883117195451881</c:v>
                </c:pt>
                <c:pt idx="297">
                  <c:v>42.883117195451881</c:v>
                </c:pt>
                <c:pt idx="298">
                  <c:v>42.883117195451881</c:v>
                </c:pt>
                <c:pt idx="299">
                  <c:v>42.883117195451881</c:v>
                </c:pt>
                <c:pt idx="300">
                  <c:v>42.883117195451881</c:v>
                </c:pt>
                <c:pt idx="301">
                  <c:v>42.883117195451881</c:v>
                </c:pt>
                <c:pt idx="302">
                  <c:v>42.883117195451881</c:v>
                </c:pt>
                <c:pt idx="303">
                  <c:v>42.883117195451881</c:v>
                </c:pt>
                <c:pt idx="304">
                  <c:v>42.883117195451881</c:v>
                </c:pt>
                <c:pt idx="305">
                  <c:v>42.883117195451881</c:v>
                </c:pt>
                <c:pt idx="306">
                  <c:v>42.883117195451881</c:v>
                </c:pt>
                <c:pt idx="307">
                  <c:v>42.883117195451881</c:v>
                </c:pt>
                <c:pt idx="308">
                  <c:v>0</c:v>
                </c:pt>
                <c:pt idx="309">
                  <c:v>6.1288345392629395</c:v>
                </c:pt>
                <c:pt idx="310">
                  <c:v>6.1288345392629395</c:v>
                </c:pt>
                <c:pt idx="311">
                  <c:v>6.1288345392629395</c:v>
                </c:pt>
                <c:pt idx="312">
                  <c:v>6.1288345392629395</c:v>
                </c:pt>
                <c:pt idx="313">
                  <c:v>6.1288345392629395</c:v>
                </c:pt>
                <c:pt idx="314">
                  <c:v>6.1288345392629395</c:v>
                </c:pt>
                <c:pt idx="315">
                  <c:v>6.1288345392629395</c:v>
                </c:pt>
                <c:pt idx="316">
                  <c:v>6.1288345392629395</c:v>
                </c:pt>
                <c:pt idx="317">
                  <c:v>6.1288345392629395</c:v>
                </c:pt>
                <c:pt idx="318">
                  <c:v>6.1288345392629395</c:v>
                </c:pt>
                <c:pt idx="319">
                  <c:v>6.1288345392629395</c:v>
                </c:pt>
                <c:pt idx="320">
                  <c:v>6.1288345392629395</c:v>
                </c:pt>
                <c:pt idx="321">
                  <c:v>6.1288345392629395</c:v>
                </c:pt>
                <c:pt idx="322">
                  <c:v>6.1288345392629395</c:v>
                </c:pt>
                <c:pt idx="323">
                  <c:v>6.1288345392629395</c:v>
                </c:pt>
                <c:pt idx="324">
                  <c:v>6.1288345392629395</c:v>
                </c:pt>
                <c:pt idx="325">
                  <c:v>6.1288345392629395</c:v>
                </c:pt>
                <c:pt idx="326">
                  <c:v>6.1288345392629395</c:v>
                </c:pt>
                <c:pt idx="327">
                  <c:v>6.1288345392629395</c:v>
                </c:pt>
                <c:pt idx="328">
                  <c:v>6.1288345392629395</c:v>
                </c:pt>
                <c:pt idx="329">
                  <c:v>6.1288345392629395</c:v>
                </c:pt>
                <c:pt idx="330">
                  <c:v>6.1288345392629395</c:v>
                </c:pt>
                <c:pt idx="331">
                  <c:v>6.1288345392629395</c:v>
                </c:pt>
                <c:pt idx="332">
                  <c:v>6.1288345392629395</c:v>
                </c:pt>
                <c:pt idx="333">
                  <c:v>6.1288345392629395</c:v>
                </c:pt>
                <c:pt idx="334">
                  <c:v>0</c:v>
                </c:pt>
                <c:pt idx="335">
                  <c:v>61.33943908412072</c:v>
                </c:pt>
                <c:pt idx="336">
                  <c:v>61.33943908412072</c:v>
                </c:pt>
                <c:pt idx="337">
                  <c:v>61.33943908412072</c:v>
                </c:pt>
                <c:pt idx="338">
                  <c:v>61.33943908412072</c:v>
                </c:pt>
                <c:pt idx="339">
                  <c:v>61.33943908412072</c:v>
                </c:pt>
                <c:pt idx="340">
                  <c:v>61.33943908412072</c:v>
                </c:pt>
                <c:pt idx="341">
                  <c:v>61.33943908412072</c:v>
                </c:pt>
                <c:pt idx="342">
                  <c:v>61.33943908412072</c:v>
                </c:pt>
                <c:pt idx="343">
                  <c:v>61.33943908412072</c:v>
                </c:pt>
                <c:pt idx="344">
                  <c:v>61.33943908412072</c:v>
                </c:pt>
                <c:pt idx="345">
                  <c:v>61.33943908412072</c:v>
                </c:pt>
                <c:pt idx="346">
                  <c:v>61.33943908412072</c:v>
                </c:pt>
                <c:pt idx="347">
                  <c:v>61.33943908412072</c:v>
                </c:pt>
                <c:pt idx="348">
                  <c:v>61.33943908412072</c:v>
                </c:pt>
                <c:pt idx="349">
                  <c:v>61.33943908412072</c:v>
                </c:pt>
                <c:pt idx="350">
                  <c:v>61.33943908412072</c:v>
                </c:pt>
                <c:pt idx="351">
                  <c:v>61.33943908412072</c:v>
                </c:pt>
                <c:pt idx="352">
                  <c:v>61.33943908412072</c:v>
                </c:pt>
                <c:pt idx="353">
                  <c:v>61.33943908412072</c:v>
                </c:pt>
                <c:pt idx="354">
                  <c:v>61.33943908412072</c:v>
                </c:pt>
                <c:pt idx="355">
                  <c:v>61.33943908412072</c:v>
                </c:pt>
                <c:pt idx="356">
                  <c:v>61.33943908412072</c:v>
                </c:pt>
                <c:pt idx="357">
                  <c:v>61.33943908412072</c:v>
                </c:pt>
                <c:pt idx="358">
                  <c:v>61.33943908412072</c:v>
                </c:pt>
                <c:pt idx="359">
                  <c:v>61.33943908412072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90112"/>
        <c:axId val="208900096"/>
      </c:radarChart>
      <c:catAx>
        <c:axId val="208890112"/>
        <c:scaling>
          <c:orientation val="minMax"/>
        </c:scaling>
        <c:delete val="1"/>
        <c:axPos val="b"/>
        <c:majorGridlines/>
        <c:majorTickMark val="out"/>
        <c:minorTickMark val="none"/>
        <c:tickLblPos val="none"/>
        <c:crossAx val="208900096"/>
        <c:crosses val="autoZero"/>
        <c:auto val="1"/>
        <c:lblAlgn val="ctr"/>
        <c:lblOffset val="100"/>
        <c:noMultiLvlLbl val="0"/>
      </c:catAx>
      <c:valAx>
        <c:axId val="208900096"/>
        <c:scaling>
          <c:orientation val="minMax"/>
        </c:scaling>
        <c:delete val="1"/>
        <c:axPos val="l"/>
        <c:majorGridlines/>
        <c:numFmt formatCode="General" sourceLinked="1"/>
        <c:majorTickMark val="cross"/>
        <c:minorTickMark val="none"/>
        <c:tickLblPos val="none"/>
        <c:crossAx val="208890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8700482207168"/>
          <c:y val="0.33187169785595078"/>
          <c:w val="0.4956070316791798"/>
          <c:h val="0.55353512629103152"/>
        </c:manualLayout>
      </c:layout>
      <c:pieChart>
        <c:varyColors val="1"/>
        <c:ser>
          <c:idx val="1"/>
          <c:order val="1"/>
          <c:spPr>
            <a:solidFill>
              <a:schemeClr val="bg1">
                <a:lumMod val="85000"/>
              </a:schemeClr>
            </a:solidFill>
            <a:ln w="12700">
              <a:solidFill>
                <a:schemeClr val="bg1">
                  <a:lumMod val="95000"/>
                </a:schemeClr>
              </a:solidFill>
            </a:ln>
          </c:spPr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南丁格尔玫瑰图!$C$2:$C$15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radarChart>
        <c:radarStyle val="fill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chemeClr val="tx1"/>
              </a:solidFill>
            </a:ln>
          </c:spPr>
          <c:val>
            <c:numRef>
              <c:f>南丁格尔玫瑰图!$F$11:$F$370</c:f>
              <c:numCache>
                <c:formatCode>General</c:formatCode>
                <c:ptCount val="360"/>
                <c:pt idx="0">
                  <c:v>0</c:v>
                </c:pt>
                <c:pt idx="1">
                  <c:v>62.106633396122547</c:v>
                </c:pt>
                <c:pt idx="2">
                  <c:v>62.106633396122547</c:v>
                </c:pt>
                <c:pt idx="3">
                  <c:v>62.106633396122547</c:v>
                </c:pt>
                <c:pt idx="4">
                  <c:v>62.106633396122547</c:v>
                </c:pt>
                <c:pt idx="5">
                  <c:v>62.106633396122547</c:v>
                </c:pt>
                <c:pt idx="6">
                  <c:v>62.106633396122547</c:v>
                </c:pt>
                <c:pt idx="7">
                  <c:v>62.106633396122547</c:v>
                </c:pt>
                <c:pt idx="8">
                  <c:v>62.106633396122547</c:v>
                </c:pt>
                <c:pt idx="9">
                  <c:v>62.106633396122547</c:v>
                </c:pt>
                <c:pt idx="10">
                  <c:v>62.106633396122547</c:v>
                </c:pt>
                <c:pt idx="11">
                  <c:v>62.106633396122547</c:v>
                </c:pt>
                <c:pt idx="12">
                  <c:v>62.106633396122547</c:v>
                </c:pt>
                <c:pt idx="13">
                  <c:v>62.106633396122547</c:v>
                </c:pt>
                <c:pt idx="14">
                  <c:v>62.106633396122547</c:v>
                </c:pt>
                <c:pt idx="15">
                  <c:v>62.106633396122547</c:v>
                </c:pt>
                <c:pt idx="16">
                  <c:v>62.106633396122547</c:v>
                </c:pt>
                <c:pt idx="17">
                  <c:v>62.106633396122547</c:v>
                </c:pt>
                <c:pt idx="18">
                  <c:v>62.106633396122547</c:v>
                </c:pt>
                <c:pt idx="19">
                  <c:v>62.106633396122547</c:v>
                </c:pt>
                <c:pt idx="20">
                  <c:v>62.106633396122547</c:v>
                </c:pt>
                <c:pt idx="21">
                  <c:v>62.106633396122547</c:v>
                </c:pt>
                <c:pt idx="22">
                  <c:v>62.106633396122547</c:v>
                </c:pt>
                <c:pt idx="23">
                  <c:v>62.106633396122547</c:v>
                </c:pt>
                <c:pt idx="24">
                  <c:v>62.106633396122547</c:v>
                </c:pt>
                <c:pt idx="25">
                  <c:v>0</c:v>
                </c:pt>
                <c:pt idx="26">
                  <c:v>3.3644506823416354</c:v>
                </c:pt>
                <c:pt idx="27">
                  <c:v>3.3644506823416354</c:v>
                </c:pt>
                <c:pt idx="28">
                  <c:v>3.3644506823416354</c:v>
                </c:pt>
                <c:pt idx="29">
                  <c:v>3.3644506823416354</c:v>
                </c:pt>
                <c:pt idx="30">
                  <c:v>3.3644506823416354</c:v>
                </c:pt>
                <c:pt idx="31">
                  <c:v>3.3644506823416354</c:v>
                </c:pt>
                <c:pt idx="32">
                  <c:v>3.3644506823416354</c:v>
                </c:pt>
                <c:pt idx="33">
                  <c:v>3.3644506823416354</c:v>
                </c:pt>
                <c:pt idx="34">
                  <c:v>3.3644506823416354</c:v>
                </c:pt>
                <c:pt idx="35">
                  <c:v>3.3644506823416354</c:v>
                </c:pt>
                <c:pt idx="36">
                  <c:v>3.3644506823416354</c:v>
                </c:pt>
                <c:pt idx="37">
                  <c:v>3.3644506823416354</c:v>
                </c:pt>
                <c:pt idx="38">
                  <c:v>3.3644506823416354</c:v>
                </c:pt>
                <c:pt idx="39">
                  <c:v>3.3644506823416354</c:v>
                </c:pt>
                <c:pt idx="40">
                  <c:v>3.3644506823416354</c:v>
                </c:pt>
                <c:pt idx="41">
                  <c:v>3.3644506823416354</c:v>
                </c:pt>
                <c:pt idx="42">
                  <c:v>3.3644506823416354</c:v>
                </c:pt>
                <c:pt idx="43">
                  <c:v>3.3644506823416354</c:v>
                </c:pt>
                <c:pt idx="44">
                  <c:v>3.3644506823416354</c:v>
                </c:pt>
                <c:pt idx="45">
                  <c:v>3.3644506823416354</c:v>
                </c:pt>
                <c:pt idx="46">
                  <c:v>3.3644506823416354</c:v>
                </c:pt>
                <c:pt idx="47">
                  <c:v>3.3644506823416354</c:v>
                </c:pt>
                <c:pt idx="48">
                  <c:v>3.3644506823416354</c:v>
                </c:pt>
                <c:pt idx="49">
                  <c:v>3.3644506823416354</c:v>
                </c:pt>
                <c:pt idx="50">
                  <c:v>3.3644506823416354</c:v>
                </c:pt>
                <c:pt idx="51">
                  <c:v>0</c:v>
                </c:pt>
                <c:pt idx="52">
                  <c:v>94.318613679903066</c:v>
                </c:pt>
                <c:pt idx="53">
                  <c:v>94.318613679903066</c:v>
                </c:pt>
                <c:pt idx="54">
                  <c:v>94.318613679903066</c:v>
                </c:pt>
                <c:pt idx="55">
                  <c:v>94.318613679903066</c:v>
                </c:pt>
                <c:pt idx="56">
                  <c:v>94.318613679903066</c:v>
                </c:pt>
                <c:pt idx="57">
                  <c:v>94.318613679903066</c:v>
                </c:pt>
                <c:pt idx="58">
                  <c:v>94.318613679903066</c:v>
                </c:pt>
                <c:pt idx="59">
                  <c:v>94.318613679903066</c:v>
                </c:pt>
                <c:pt idx="60">
                  <c:v>94.318613679903066</c:v>
                </c:pt>
                <c:pt idx="61">
                  <c:v>94.318613679903066</c:v>
                </c:pt>
                <c:pt idx="62">
                  <c:v>94.318613679903066</c:v>
                </c:pt>
                <c:pt idx="63">
                  <c:v>94.318613679903066</c:v>
                </c:pt>
                <c:pt idx="64">
                  <c:v>94.318613679903066</c:v>
                </c:pt>
                <c:pt idx="65">
                  <c:v>94.318613679903066</c:v>
                </c:pt>
                <c:pt idx="66">
                  <c:v>94.318613679903066</c:v>
                </c:pt>
                <c:pt idx="67">
                  <c:v>94.318613679903066</c:v>
                </c:pt>
                <c:pt idx="68">
                  <c:v>94.318613679903066</c:v>
                </c:pt>
                <c:pt idx="69">
                  <c:v>94.318613679903066</c:v>
                </c:pt>
                <c:pt idx="70">
                  <c:v>94.318613679903066</c:v>
                </c:pt>
                <c:pt idx="71">
                  <c:v>94.318613679903066</c:v>
                </c:pt>
                <c:pt idx="72">
                  <c:v>94.318613679903066</c:v>
                </c:pt>
                <c:pt idx="73">
                  <c:v>94.318613679903066</c:v>
                </c:pt>
                <c:pt idx="74">
                  <c:v>94.318613679903066</c:v>
                </c:pt>
                <c:pt idx="75">
                  <c:v>94.318613679903066</c:v>
                </c:pt>
                <c:pt idx="76">
                  <c:v>94.318613679903066</c:v>
                </c:pt>
                <c:pt idx="77">
                  <c:v>0</c:v>
                </c:pt>
                <c:pt idx="78">
                  <c:v>57.634030176411997</c:v>
                </c:pt>
                <c:pt idx="79">
                  <c:v>57.634030176411997</c:v>
                </c:pt>
                <c:pt idx="80">
                  <c:v>57.634030176411997</c:v>
                </c:pt>
                <c:pt idx="81">
                  <c:v>57.634030176411997</c:v>
                </c:pt>
                <c:pt idx="82">
                  <c:v>57.634030176411997</c:v>
                </c:pt>
                <c:pt idx="83">
                  <c:v>57.634030176411997</c:v>
                </c:pt>
                <c:pt idx="84">
                  <c:v>57.634030176411997</c:v>
                </c:pt>
                <c:pt idx="85">
                  <c:v>57.634030176411997</c:v>
                </c:pt>
                <c:pt idx="86">
                  <c:v>57.634030176411997</c:v>
                </c:pt>
                <c:pt idx="87">
                  <c:v>57.634030176411997</c:v>
                </c:pt>
                <c:pt idx="88">
                  <c:v>57.634030176411997</c:v>
                </c:pt>
                <c:pt idx="89">
                  <c:v>57.634030176411997</c:v>
                </c:pt>
                <c:pt idx="90">
                  <c:v>57.634030176411997</c:v>
                </c:pt>
                <c:pt idx="91">
                  <c:v>57.634030176411997</c:v>
                </c:pt>
                <c:pt idx="92">
                  <c:v>57.634030176411997</c:v>
                </c:pt>
                <c:pt idx="93">
                  <c:v>57.634030176411997</c:v>
                </c:pt>
                <c:pt idx="94">
                  <c:v>57.634030176411997</c:v>
                </c:pt>
                <c:pt idx="95">
                  <c:v>57.634030176411997</c:v>
                </c:pt>
                <c:pt idx="96">
                  <c:v>57.634030176411997</c:v>
                </c:pt>
                <c:pt idx="97">
                  <c:v>57.634030176411997</c:v>
                </c:pt>
                <c:pt idx="98">
                  <c:v>57.634030176411997</c:v>
                </c:pt>
                <c:pt idx="99">
                  <c:v>57.634030176411997</c:v>
                </c:pt>
                <c:pt idx="100">
                  <c:v>57.634030176411997</c:v>
                </c:pt>
                <c:pt idx="101">
                  <c:v>57.634030176411997</c:v>
                </c:pt>
                <c:pt idx="102">
                  <c:v>0</c:v>
                </c:pt>
                <c:pt idx="103">
                  <c:v>26.487995277040444</c:v>
                </c:pt>
                <c:pt idx="104">
                  <c:v>26.487995277040444</c:v>
                </c:pt>
                <c:pt idx="105">
                  <c:v>26.487995277040444</c:v>
                </c:pt>
                <c:pt idx="106">
                  <c:v>26.487995277040444</c:v>
                </c:pt>
                <c:pt idx="107">
                  <c:v>26.487995277040444</c:v>
                </c:pt>
                <c:pt idx="108">
                  <c:v>26.487995277040444</c:v>
                </c:pt>
                <c:pt idx="109">
                  <c:v>26.487995277040444</c:v>
                </c:pt>
                <c:pt idx="110">
                  <c:v>26.487995277040444</c:v>
                </c:pt>
                <c:pt idx="111">
                  <c:v>26.487995277040444</c:v>
                </c:pt>
                <c:pt idx="112">
                  <c:v>26.487995277040444</c:v>
                </c:pt>
                <c:pt idx="113">
                  <c:v>26.487995277040444</c:v>
                </c:pt>
                <c:pt idx="114">
                  <c:v>26.487995277040444</c:v>
                </c:pt>
                <c:pt idx="115">
                  <c:v>26.487995277040444</c:v>
                </c:pt>
                <c:pt idx="116">
                  <c:v>26.487995277040444</c:v>
                </c:pt>
                <c:pt idx="117">
                  <c:v>26.487995277040444</c:v>
                </c:pt>
                <c:pt idx="118">
                  <c:v>26.487995277040444</c:v>
                </c:pt>
                <c:pt idx="119">
                  <c:v>26.487995277040444</c:v>
                </c:pt>
                <c:pt idx="120">
                  <c:v>26.487995277040444</c:v>
                </c:pt>
                <c:pt idx="121">
                  <c:v>26.487995277040444</c:v>
                </c:pt>
                <c:pt idx="122">
                  <c:v>26.487995277040444</c:v>
                </c:pt>
                <c:pt idx="123">
                  <c:v>26.487995277040444</c:v>
                </c:pt>
                <c:pt idx="124">
                  <c:v>26.487995277040444</c:v>
                </c:pt>
                <c:pt idx="125">
                  <c:v>26.487995277040444</c:v>
                </c:pt>
                <c:pt idx="126">
                  <c:v>26.487995277040444</c:v>
                </c:pt>
                <c:pt idx="127">
                  <c:v>26.487995277040444</c:v>
                </c:pt>
                <c:pt idx="128">
                  <c:v>0</c:v>
                </c:pt>
                <c:pt idx="129">
                  <c:v>45.029690945111177</c:v>
                </c:pt>
                <c:pt idx="130">
                  <c:v>45.029690945111177</c:v>
                </c:pt>
                <c:pt idx="131">
                  <c:v>45.029690945111177</c:v>
                </c:pt>
                <c:pt idx="132">
                  <c:v>45.029690945111177</c:v>
                </c:pt>
                <c:pt idx="133">
                  <c:v>45.029690945111177</c:v>
                </c:pt>
                <c:pt idx="134">
                  <c:v>45.029690945111177</c:v>
                </c:pt>
                <c:pt idx="135">
                  <c:v>45.029690945111177</c:v>
                </c:pt>
                <c:pt idx="136">
                  <c:v>45.029690945111177</c:v>
                </c:pt>
                <c:pt idx="137">
                  <c:v>45.029690945111177</c:v>
                </c:pt>
                <c:pt idx="138">
                  <c:v>45.029690945111177</c:v>
                </c:pt>
                <c:pt idx="139">
                  <c:v>45.029690945111177</c:v>
                </c:pt>
                <c:pt idx="140">
                  <c:v>45.029690945111177</c:v>
                </c:pt>
                <c:pt idx="141">
                  <c:v>45.029690945111177</c:v>
                </c:pt>
                <c:pt idx="142">
                  <c:v>45.029690945111177</c:v>
                </c:pt>
                <c:pt idx="143">
                  <c:v>45.029690945111177</c:v>
                </c:pt>
                <c:pt idx="144">
                  <c:v>45.029690945111177</c:v>
                </c:pt>
                <c:pt idx="145">
                  <c:v>45.029690945111177</c:v>
                </c:pt>
                <c:pt idx="146">
                  <c:v>45.029690945111177</c:v>
                </c:pt>
                <c:pt idx="147">
                  <c:v>45.029690945111177</c:v>
                </c:pt>
                <c:pt idx="148">
                  <c:v>45.029690945111177</c:v>
                </c:pt>
                <c:pt idx="149">
                  <c:v>45.029690945111177</c:v>
                </c:pt>
                <c:pt idx="150">
                  <c:v>45.029690945111177</c:v>
                </c:pt>
                <c:pt idx="151">
                  <c:v>45.029690945111177</c:v>
                </c:pt>
                <c:pt idx="152">
                  <c:v>45.029690945111177</c:v>
                </c:pt>
                <c:pt idx="153">
                  <c:v>45.029690945111177</c:v>
                </c:pt>
                <c:pt idx="154">
                  <c:v>0</c:v>
                </c:pt>
                <c:pt idx="155">
                  <c:v>32.68396719549429</c:v>
                </c:pt>
                <c:pt idx="156">
                  <c:v>32.68396719549429</c:v>
                </c:pt>
                <c:pt idx="157">
                  <c:v>32.68396719549429</c:v>
                </c:pt>
                <c:pt idx="158">
                  <c:v>32.68396719549429</c:v>
                </c:pt>
                <c:pt idx="159">
                  <c:v>32.68396719549429</c:v>
                </c:pt>
                <c:pt idx="160">
                  <c:v>32.68396719549429</c:v>
                </c:pt>
                <c:pt idx="161">
                  <c:v>32.68396719549429</c:v>
                </c:pt>
                <c:pt idx="162">
                  <c:v>32.68396719549429</c:v>
                </c:pt>
                <c:pt idx="163">
                  <c:v>32.68396719549429</c:v>
                </c:pt>
                <c:pt idx="164">
                  <c:v>32.68396719549429</c:v>
                </c:pt>
                <c:pt idx="165">
                  <c:v>32.68396719549429</c:v>
                </c:pt>
                <c:pt idx="166">
                  <c:v>32.68396719549429</c:v>
                </c:pt>
                <c:pt idx="167">
                  <c:v>32.68396719549429</c:v>
                </c:pt>
                <c:pt idx="168">
                  <c:v>32.68396719549429</c:v>
                </c:pt>
                <c:pt idx="169">
                  <c:v>32.68396719549429</c:v>
                </c:pt>
                <c:pt idx="170">
                  <c:v>32.68396719549429</c:v>
                </c:pt>
                <c:pt idx="171">
                  <c:v>32.68396719549429</c:v>
                </c:pt>
                <c:pt idx="172">
                  <c:v>32.68396719549429</c:v>
                </c:pt>
                <c:pt idx="173">
                  <c:v>32.68396719549429</c:v>
                </c:pt>
                <c:pt idx="174">
                  <c:v>32.68396719549429</c:v>
                </c:pt>
                <c:pt idx="175">
                  <c:v>32.68396719549429</c:v>
                </c:pt>
                <c:pt idx="176">
                  <c:v>32.68396719549429</c:v>
                </c:pt>
                <c:pt idx="177">
                  <c:v>32.68396719549429</c:v>
                </c:pt>
                <c:pt idx="178">
                  <c:v>32.68396719549429</c:v>
                </c:pt>
                <c:pt idx="179">
                  <c:v>32.68396719549429</c:v>
                </c:pt>
                <c:pt idx="180">
                  <c:v>0</c:v>
                </c:pt>
                <c:pt idx="181">
                  <c:v>6.42363831117303</c:v>
                </c:pt>
                <c:pt idx="182">
                  <c:v>6.42363831117303</c:v>
                </c:pt>
                <c:pt idx="183">
                  <c:v>6.42363831117303</c:v>
                </c:pt>
                <c:pt idx="184">
                  <c:v>6.42363831117303</c:v>
                </c:pt>
                <c:pt idx="185">
                  <c:v>6.42363831117303</c:v>
                </c:pt>
                <c:pt idx="186">
                  <c:v>6.42363831117303</c:v>
                </c:pt>
                <c:pt idx="187">
                  <c:v>6.42363831117303</c:v>
                </c:pt>
                <c:pt idx="188">
                  <c:v>6.42363831117303</c:v>
                </c:pt>
                <c:pt idx="189">
                  <c:v>6.42363831117303</c:v>
                </c:pt>
                <c:pt idx="190">
                  <c:v>6.42363831117303</c:v>
                </c:pt>
                <c:pt idx="191">
                  <c:v>6.42363831117303</c:v>
                </c:pt>
                <c:pt idx="192">
                  <c:v>6.42363831117303</c:v>
                </c:pt>
                <c:pt idx="193">
                  <c:v>6.42363831117303</c:v>
                </c:pt>
                <c:pt idx="194">
                  <c:v>6.42363831117303</c:v>
                </c:pt>
                <c:pt idx="195">
                  <c:v>6.42363831117303</c:v>
                </c:pt>
                <c:pt idx="196">
                  <c:v>6.42363831117303</c:v>
                </c:pt>
                <c:pt idx="197">
                  <c:v>6.42363831117303</c:v>
                </c:pt>
                <c:pt idx="198">
                  <c:v>6.42363831117303</c:v>
                </c:pt>
                <c:pt idx="199">
                  <c:v>6.42363831117303</c:v>
                </c:pt>
                <c:pt idx="200">
                  <c:v>6.42363831117303</c:v>
                </c:pt>
                <c:pt idx="201">
                  <c:v>6.42363831117303</c:v>
                </c:pt>
                <c:pt idx="202">
                  <c:v>6.42363831117303</c:v>
                </c:pt>
                <c:pt idx="203">
                  <c:v>6.42363831117303</c:v>
                </c:pt>
                <c:pt idx="204">
                  <c:v>6.42363831117303</c:v>
                </c:pt>
                <c:pt idx="205">
                  <c:v>0</c:v>
                </c:pt>
                <c:pt idx="206">
                  <c:v>40.323494619158453</c:v>
                </c:pt>
                <c:pt idx="207">
                  <c:v>40.323494619158453</c:v>
                </c:pt>
                <c:pt idx="208">
                  <c:v>40.323494619158453</c:v>
                </c:pt>
                <c:pt idx="209">
                  <c:v>40.323494619158453</c:v>
                </c:pt>
                <c:pt idx="210">
                  <c:v>40.323494619158453</c:v>
                </c:pt>
                <c:pt idx="211">
                  <c:v>40.323494619158453</c:v>
                </c:pt>
                <c:pt idx="212">
                  <c:v>40.323494619158453</c:v>
                </c:pt>
                <c:pt idx="213">
                  <c:v>40.323494619158453</c:v>
                </c:pt>
                <c:pt idx="214">
                  <c:v>40.323494619158453</c:v>
                </c:pt>
                <c:pt idx="215">
                  <c:v>40.323494619158453</c:v>
                </c:pt>
                <c:pt idx="216">
                  <c:v>40.323494619158453</c:v>
                </c:pt>
                <c:pt idx="217">
                  <c:v>40.323494619158453</c:v>
                </c:pt>
                <c:pt idx="218">
                  <c:v>40.323494619158453</c:v>
                </c:pt>
                <c:pt idx="219">
                  <c:v>40.323494619158453</c:v>
                </c:pt>
                <c:pt idx="220">
                  <c:v>40.323494619158453</c:v>
                </c:pt>
                <c:pt idx="221">
                  <c:v>40.323494619158453</c:v>
                </c:pt>
                <c:pt idx="222">
                  <c:v>40.323494619158453</c:v>
                </c:pt>
                <c:pt idx="223">
                  <c:v>40.323494619158453</c:v>
                </c:pt>
                <c:pt idx="224">
                  <c:v>40.323494619158453</c:v>
                </c:pt>
                <c:pt idx="225">
                  <c:v>40.323494619158453</c:v>
                </c:pt>
                <c:pt idx="226">
                  <c:v>40.323494619158453</c:v>
                </c:pt>
                <c:pt idx="227">
                  <c:v>40.323494619158453</c:v>
                </c:pt>
                <c:pt idx="228">
                  <c:v>40.323494619158453</c:v>
                </c:pt>
                <c:pt idx="229">
                  <c:v>40.323494619158453</c:v>
                </c:pt>
                <c:pt idx="230">
                  <c:v>40.323494619158453</c:v>
                </c:pt>
                <c:pt idx="231">
                  <c:v>0</c:v>
                </c:pt>
                <c:pt idx="232">
                  <c:v>81.950734088120299</c:v>
                </c:pt>
                <c:pt idx="233">
                  <c:v>81.950734088120299</c:v>
                </c:pt>
                <c:pt idx="234">
                  <c:v>81.950734088120299</c:v>
                </c:pt>
                <c:pt idx="235">
                  <c:v>81.950734088120299</c:v>
                </c:pt>
                <c:pt idx="236">
                  <c:v>81.950734088120299</c:v>
                </c:pt>
                <c:pt idx="237">
                  <c:v>81.950734088120299</c:v>
                </c:pt>
                <c:pt idx="238">
                  <c:v>81.950734088120299</c:v>
                </c:pt>
                <c:pt idx="239">
                  <c:v>81.950734088120299</c:v>
                </c:pt>
                <c:pt idx="240">
                  <c:v>81.950734088120299</c:v>
                </c:pt>
                <c:pt idx="241">
                  <c:v>81.950734088120299</c:v>
                </c:pt>
                <c:pt idx="242">
                  <c:v>81.950734088120299</c:v>
                </c:pt>
                <c:pt idx="243">
                  <c:v>81.950734088120299</c:v>
                </c:pt>
                <c:pt idx="244">
                  <c:v>81.950734088120299</c:v>
                </c:pt>
                <c:pt idx="245">
                  <c:v>81.950734088120299</c:v>
                </c:pt>
                <c:pt idx="246">
                  <c:v>81.950734088120299</c:v>
                </c:pt>
                <c:pt idx="247">
                  <c:v>81.950734088120299</c:v>
                </c:pt>
                <c:pt idx="248">
                  <c:v>81.950734088120299</c:v>
                </c:pt>
                <c:pt idx="249">
                  <c:v>81.950734088120299</c:v>
                </c:pt>
                <c:pt idx="250">
                  <c:v>81.950734088120299</c:v>
                </c:pt>
                <c:pt idx="251">
                  <c:v>81.950734088120299</c:v>
                </c:pt>
                <c:pt idx="252">
                  <c:v>81.950734088120299</c:v>
                </c:pt>
                <c:pt idx="253">
                  <c:v>81.950734088120299</c:v>
                </c:pt>
                <c:pt idx="254">
                  <c:v>81.950734088120299</c:v>
                </c:pt>
                <c:pt idx="255">
                  <c:v>81.950734088120299</c:v>
                </c:pt>
                <c:pt idx="256">
                  <c:v>81.950734088120299</c:v>
                </c:pt>
                <c:pt idx="257">
                  <c:v>0</c:v>
                </c:pt>
                <c:pt idx="258">
                  <c:v>67.621247934482383</c:v>
                </c:pt>
                <c:pt idx="259">
                  <c:v>67.621247934482383</c:v>
                </c:pt>
                <c:pt idx="260">
                  <c:v>67.621247934482383</c:v>
                </c:pt>
                <c:pt idx="261">
                  <c:v>67.621247934482383</c:v>
                </c:pt>
                <c:pt idx="262">
                  <c:v>67.621247934482383</c:v>
                </c:pt>
                <c:pt idx="263">
                  <c:v>67.621247934482383</c:v>
                </c:pt>
                <c:pt idx="264">
                  <c:v>67.621247934482383</c:v>
                </c:pt>
                <c:pt idx="265">
                  <c:v>67.621247934482383</c:v>
                </c:pt>
                <c:pt idx="266">
                  <c:v>67.621247934482383</c:v>
                </c:pt>
                <c:pt idx="267">
                  <c:v>67.621247934482383</c:v>
                </c:pt>
                <c:pt idx="268">
                  <c:v>67.621247934482383</c:v>
                </c:pt>
                <c:pt idx="269">
                  <c:v>67.621247934482383</c:v>
                </c:pt>
                <c:pt idx="270">
                  <c:v>67.621247934482383</c:v>
                </c:pt>
                <c:pt idx="271">
                  <c:v>67.621247934482383</c:v>
                </c:pt>
                <c:pt idx="272">
                  <c:v>67.621247934482383</c:v>
                </c:pt>
                <c:pt idx="273">
                  <c:v>67.621247934482383</c:v>
                </c:pt>
                <c:pt idx="274">
                  <c:v>67.621247934482383</c:v>
                </c:pt>
                <c:pt idx="275">
                  <c:v>67.621247934482383</c:v>
                </c:pt>
                <c:pt idx="276">
                  <c:v>67.621247934482383</c:v>
                </c:pt>
                <c:pt idx="277">
                  <c:v>67.621247934482383</c:v>
                </c:pt>
                <c:pt idx="278">
                  <c:v>67.621247934482383</c:v>
                </c:pt>
                <c:pt idx="279">
                  <c:v>67.621247934482383</c:v>
                </c:pt>
                <c:pt idx="280">
                  <c:v>67.621247934482383</c:v>
                </c:pt>
                <c:pt idx="281">
                  <c:v>67.621247934482383</c:v>
                </c:pt>
                <c:pt idx="282">
                  <c:v>0</c:v>
                </c:pt>
                <c:pt idx="283">
                  <c:v>42.883117195451881</c:v>
                </c:pt>
                <c:pt idx="284">
                  <c:v>42.883117195451881</c:v>
                </c:pt>
                <c:pt idx="285">
                  <c:v>42.883117195451881</c:v>
                </c:pt>
                <c:pt idx="286">
                  <c:v>42.883117195451881</c:v>
                </c:pt>
                <c:pt idx="287">
                  <c:v>42.883117195451881</c:v>
                </c:pt>
                <c:pt idx="288">
                  <c:v>42.883117195451881</c:v>
                </c:pt>
                <c:pt idx="289">
                  <c:v>42.883117195451881</c:v>
                </c:pt>
                <c:pt idx="290">
                  <c:v>42.883117195451881</c:v>
                </c:pt>
                <c:pt idx="291">
                  <c:v>42.883117195451881</c:v>
                </c:pt>
                <c:pt idx="292">
                  <c:v>42.883117195451881</c:v>
                </c:pt>
                <c:pt idx="293">
                  <c:v>42.883117195451881</c:v>
                </c:pt>
                <c:pt idx="294">
                  <c:v>42.883117195451881</c:v>
                </c:pt>
                <c:pt idx="295">
                  <c:v>42.883117195451881</c:v>
                </c:pt>
                <c:pt idx="296">
                  <c:v>42.883117195451881</c:v>
                </c:pt>
                <c:pt idx="297">
                  <c:v>42.883117195451881</c:v>
                </c:pt>
                <c:pt idx="298">
                  <c:v>42.883117195451881</c:v>
                </c:pt>
                <c:pt idx="299">
                  <c:v>42.883117195451881</c:v>
                </c:pt>
                <c:pt idx="300">
                  <c:v>42.883117195451881</c:v>
                </c:pt>
                <c:pt idx="301">
                  <c:v>42.883117195451881</c:v>
                </c:pt>
                <c:pt idx="302">
                  <c:v>42.883117195451881</c:v>
                </c:pt>
                <c:pt idx="303">
                  <c:v>42.883117195451881</c:v>
                </c:pt>
                <c:pt idx="304">
                  <c:v>42.883117195451881</c:v>
                </c:pt>
                <c:pt idx="305">
                  <c:v>42.883117195451881</c:v>
                </c:pt>
                <c:pt idx="306">
                  <c:v>42.883117195451881</c:v>
                </c:pt>
                <c:pt idx="307">
                  <c:v>42.883117195451881</c:v>
                </c:pt>
                <c:pt idx="308">
                  <c:v>0</c:v>
                </c:pt>
                <c:pt idx="309">
                  <c:v>6.1288345392629395</c:v>
                </c:pt>
                <c:pt idx="310">
                  <c:v>6.1288345392629395</c:v>
                </c:pt>
                <c:pt idx="311">
                  <c:v>6.1288345392629395</c:v>
                </c:pt>
                <c:pt idx="312">
                  <c:v>6.1288345392629395</c:v>
                </c:pt>
                <c:pt idx="313">
                  <c:v>6.1288345392629395</c:v>
                </c:pt>
                <c:pt idx="314">
                  <c:v>6.1288345392629395</c:v>
                </c:pt>
                <c:pt idx="315">
                  <c:v>6.1288345392629395</c:v>
                </c:pt>
                <c:pt idx="316">
                  <c:v>6.1288345392629395</c:v>
                </c:pt>
                <c:pt idx="317">
                  <c:v>6.1288345392629395</c:v>
                </c:pt>
                <c:pt idx="318">
                  <c:v>6.1288345392629395</c:v>
                </c:pt>
                <c:pt idx="319">
                  <c:v>6.1288345392629395</c:v>
                </c:pt>
                <c:pt idx="320">
                  <c:v>6.1288345392629395</c:v>
                </c:pt>
                <c:pt idx="321">
                  <c:v>6.1288345392629395</c:v>
                </c:pt>
                <c:pt idx="322">
                  <c:v>6.1288345392629395</c:v>
                </c:pt>
                <c:pt idx="323">
                  <c:v>6.1288345392629395</c:v>
                </c:pt>
                <c:pt idx="324">
                  <c:v>6.1288345392629395</c:v>
                </c:pt>
                <c:pt idx="325">
                  <c:v>6.1288345392629395</c:v>
                </c:pt>
                <c:pt idx="326">
                  <c:v>6.1288345392629395</c:v>
                </c:pt>
                <c:pt idx="327">
                  <c:v>6.1288345392629395</c:v>
                </c:pt>
                <c:pt idx="328">
                  <c:v>6.1288345392629395</c:v>
                </c:pt>
                <c:pt idx="329">
                  <c:v>6.1288345392629395</c:v>
                </c:pt>
                <c:pt idx="330">
                  <c:v>6.1288345392629395</c:v>
                </c:pt>
                <c:pt idx="331">
                  <c:v>6.1288345392629395</c:v>
                </c:pt>
                <c:pt idx="332">
                  <c:v>6.1288345392629395</c:v>
                </c:pt>
                <c:pt idx="333">
                  <c:v>6.1288345392629395</c:v>
                </c:pt>
                <c:pt idx="334">
                  <c:v>0</c:v>
                </c:pt>
                <c:pt idx="335">
                  <c:v>61.33943908412072</c:v>
                </c:pt>
                <c:pt idx="336">
                  <c:v>61.33943908412072</c:v>
                </c:pt>
                <c:pt idx="337">
                  <c:v>61.33943908412072</c:v>
                </c:pt>
                <c:pt idx="338">
                  <c:v>61.33943908412072</c:v>
                </c:pt>
                <c:pt idx="339">
                  <c:v>61.33943908412072</c:v>
                </c:pt>
                <c:pt idx="340">
                  <c:v>61.33943908412072</c:v>
                </c:pt>
                <c:pt idx="341">
                  <c:v>61.33943908412072</c:v>
                </c:pt>
                <c:pt idx="342">
                  <c:v>61.33943908412072</c:v>
                </c:pt>
                <c:pt idx="343">
                  <c:v>61.33943908412072</c:v>
                </c:pt>
                <c:pt idx="344">
                  <c:v>61.33943908412072</c:v>
                </c:pt>
                <c:pt idx="345">
                  <c:v>61.33943908412072</c:v>
                </c:pt>
                <c:pt idx="346">
                  <c:v>61.33943908412072</c:v>
                </c:pt>
                <c:pt idx="347">
                  <c:v>61.33943908412072</c:v>
                </c:pt>
                <c:pt idx="348">
                  <c:v>61.33943908412072</c:v>
                </c:pt>
                <c:pt idx="349">
                  <c:v>61.33943908412072</c:v>
                </c:pt>
                <c:pt idx="350">
                  <c:v>61.33943908412072</c:v>
                </c:pt>
                <c:pt idx="351">
                  <c:v>61.33943908412072</c:v>
                </c:pt>
                <c:pt idx="352">
                  <c:v>61.33943908412072</c:v>
                </c:pt>
                <c:pt idx="353">
                  <c:v>61.33943908412072</c:v>
                </c:pt>
                <c:pt idx="354">
                  <c:v>61.33943908412072</c:v>
                </c:pt>
                <c:pt idx="355">
                  <c:v>61.33943908412072</c:v>
                </c:pt>
                <c:pt idx="356">
                  <c:v>61.33943908412072</c:v>
                </c:pt>
                <c:pt idx="357">
                  <c:v>61.33943908412072</c:v>
                </c:pt>
                <c:pt idx="358">
                  <c:v>61.33943908412072</c:v>
                </c:pt>
                <c:pt idx="359">
                  <c:v>61.33943908412072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22112"/>
        <c:axId val="208923648"/>
      </c:radarChart>
      <c:catAx>
        <c:axId val="208922112"/>
        <c:scaling>
          <c:orientation val="minMax"/>
        </c:scaling>
        <c:delete val="1"/>
        <c:axPos val="b"/>
        <c:majorGridlines/>
        <c:majorTickMark val="out"/>
        <c:minorTickMark val="none"/>
        <c:tickLblPos val="none"/>
        <c:crossAx val="208923648"/>
        <c:crosses val="autoZero"/>
        <c:auto val="1"/>
        <c:lblAlgn val="ctr"/>
        <c:lblOffset val="100"/>
        <c:noMultiLvlLbl val="0"/>
      </c:catAx>
      <c:valAx>
        <c:axId val="20892364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cross"/>
        <c:minorTickMark val="none"/>
        <c:tickLblPos val="none"/>
        <c:crossAx val="208922112"/>
        <c:crosses val="autoZero"/>
        <c:crossBetween val="between"/>
      </c:valAx>
      <c:spPr>
        <a:solidFill>
          <a:schemeClr val="bg2">
            <a:lumMod val="90000"/>
          </a:schemeClr>
        </a:solidFill>
      </c:spPr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1"/>
          <c:tx>
            <c:strRef>
              <c:f>矩阵图!$A$34</c:f>
              <c:strCache>
                <c:ptCount val="1"/>
                <c:pt idx="0">
                  <c:v>L Co.</c:v>
                </c:pt>
              </c:strCache>
            </c:strRef>
          </c:tx>
          <c:spPr>
            <a:ln w="25400">
              <a:noFill/>
            </a:ln>
          </c:spPr>
          <c:cat>
            <c:numRef>
              <c:f>矩阵图!$B$44:$P$44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367</c:v>
                </c:pt>
              </c:numCache>
            </c:numRef>
          </c:cat>
          <c:val>
            <c:numRef>
              <c:f>矩阵图!$B$34:$P$34</c:f>
              <c:numCache>
                <c:formatCode>General</c:formatCode>
                <c:ptCount val="15"/>
                <c:pt idx="0">
                  <c:v>0</c:v>
                </c:pt>
                <c:pt idx="1">
                  <c:v>40</c:v>
                </c:pt>
                <c:pt idx="2">
                  <c:v>40</c:v>
                </c:pt>
                <c:pt idx="3">
                  <c:v>0</c:v>
                </c:pt>
                <c:pt idx="4">
                  <c:v>30</c:v>
                </c:pt>
                <c:pt idx="5">
                  <c:v>30</c:v>
                </c:pt>
                <c:pt idx="6">
                  <c:v>0</c:v>
                </c:pt>
                <c:pt idx="7">
                  <c:v>25</c:v>
                </c:pt>
                <c:pt idx="8">
                  <c:v>25</c:v>
                </c:pt>
                <c:pt idx="9">
                  <c:v>0</c:v>
                </c:pt>
                <c:pt idx="10">
                  <c:v>10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矩阵图!$A$35</c:f>
              <c:strCache>
                <c:ptCount val="1"/>
                <c:pt idx="0">
                  <c:v>TBA</c:v>
                </c:pt>
              </c:strCache>
            </c:strRef>
          </c:tx>
          <c:spPr>
            <a:ln w="25400">
              <a:noFill/>
            </a:ln>
          </c:spPr>
          <c:cat>
            <c:numRef>
              <c:f>矩阵图!$B$44:$P$44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367</c:v>
                </c:pt>
              </c:numCache>
            </c:numRef>
          </c:cat>
          <c:val>
            <c:numRef>
              <c:f>矩阵图!$B$35:$P$35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3"/>
          <c:tx>
            <c:strRef>
              <c:f>矩阵图!$A$36</c:f>
              <c:strCache>
                <c:ptCount val="1"/>
                <c:pt idx="0">
                  <c:v>Others Import</c:v>
                </c:pt>
              </c:strCache>
            </c:strRef>
          </c:tx>
          <c:spPr>
            <a:ln w="25400">
              <a:solidFill>
                <a:schemeClr val="bg1">
                  <a:lumMod val="95000"/>
                </a:schemeClr>
              </a:solidFill>
            </a:ln>
          </c:spPr>
          <c:cat>
            <c:numRef>
              <c:f>矩阵图!$B$44:$P$44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367</c:v>
                </c:pt>
              </c:numCache>
            </c:numRef>
          </c:cat>
          <c:val>
            <c:numRef>
              <c:f>矩阵图!$B$36:$P$36</c:f>
              <c:numCache>
                <c:formatCode>General</c:formatCode>
                <c:ptCount val="1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15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</c:ser>
        <c:ser>
          <c:idx val="3"/>
          <c:order val="4"/>
          <c:tx>
            <c:strRef>
              <c:f>矩阵图!$A$37</c:f>
              <c:strCache>
                <c:ptCount val="1"/>
                <c:pt idx="0">
                  <c:v>Others China</c:v>
                </c:pt>
              </c:strCache>
            </c:strRef>
          </c:tx>
          <c:spPr>
            <a:ln w="25400">
              <a:solidFill>
                <a:schemeClr val="bg1">
                  <a:lumMod val="95000"/>
                </a:schemeClr>
              </a:solidFill>
            </a:ln>
          </c:spPr>
          <c:cat>
            <c:numRef>
              <c:f>矩阵图!$B$44:$P$44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367</c:v>
                </c:pt>
              </c:numCache>
            </c:numRef>
          </c:cat>
          <c:val>
            <c:numRef>
              <c:f>矩阵图!$B$37:$P$37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</c:v>
                </c:pt>
                <c:pt idx="8">
                  <c:v>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</c:ser>
        <c:ser>
          <c:idx val="4"/>
          <c:order val="5"/>
          <c:tx>
            <c:strRef>
              <c:f>矩阵图!$A$38</c:f>
              <c:strCache>
                <c:ptCount val="1"/>
                <c:pt idx="0">
                  <c:v>H Co.</c:v>
                </c:pt>
              </c:strCache>
            </c:strRef>
          </c:tx>
          <c:spPr>
            <a:ln w="25400">
              <a:solidFill>
                <a:schemeClr val="bg1">
                  <a:lumMod val="95000"/>
                </a:schemeClr>
              </a:solidFill>
            </a:ln>
          </c:spPr>
          <c:cat>
            <c:numRef>
              <c:f>矩阵图!$B$44:$P$44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367</c:v>
                </c:pt>
              </c:numCache>
            </c:numRef>
          </c:cat>
          <c:val>
            <c:numRef>
              <c:f>矩阵图!$B$38:$P$38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</c:ser>
        <c:ser>
          <c:idx val="5"/>
          <c:order val="6"/>
          <c:tx>
            <c:strRef>
              <c:f>矩阵图!$A$39</c:f>
              <c:strCache>
                <c:ptCount val="1"/>
                <c:pt idx="0">
                  <c:v>A Co.</c:v>
                </c:pt>
              </c:strCache>
            </c:strRef>
          </c:tx>
          <c:spPr>
            <a:ln w="25400">
              <a:solidFill>
                <a:schemeClr val="bg1">
                  <a:lumMod val="95000"/>
                </a:schemeClr>
              </a:solidFill>
            </a:ln>
          </c:spPr>
          <c:cat>
            <c:numRef>
              <c:f>矩阵图!$B$44:$P$44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367</c:v>
                </c:pt>
              </c:numCache>
            </c:numRef>
          </c:cat>
          <c:val>
            <c:numRef>
              <c:f>矩阵图!$B$39:$P$39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  <c:pt idx="8">
                  <c:v>15</c:v>
                </c:pt>
                <c:pt idx="9">
                  <c:v>0</c:v>
                </c:pt>
                <c:pt idx="10">
                  <c:v>12</c:v>
                </c:pt>
                <c:pt idx="11">
                  <c:v>12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</c:ser>
        <c:ser>
          <c:idx val="6"/>
          <c:order val="7"/>
          <c:tx>
            <c:strRef>
              <c:f>矩阵图!$A$40</c:f>
              <c:strCache>
                <c:ptCount val="1"/>
                <c:pt idx="0">
                  <c:v>T Co.</c:v>
                </c:pt>
              </c:strCache>
            </c:strRef>
          </c:tx>
          <c:spPr>
            <a:ln w="25400">
              <a:solidFill>
                <a:schemeClr val="bg1">
                  <a:lumMod val="95000"/>
                </a:schemeClr>
              </a:solidFill>
            </a:ln>
          </c:spPr>
          <c:cat>
            <c:numRef>
              <c:f>矩阵图!$B$44:$P$44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367</c:v>
                </c:pt>
              </c:numCache>
            </c:numRef>
          </c:cat>
          <c:val>
            <c:numRef>
              <c:f>矩阵图!$B$40:$P$40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15</c:v>
                </c:pt>
                <c:pt idx="8">
                  <c:v>15</c:v>
                </c:pt>
                <c:pt idx="9">
                  <c:v>0</c:v>
                </c:pt>
                <c:pt idx="10">
                  <c:v>20</c:v>
                </c:pt>
                <c:pt idx="11">
                  <c:v>20</c:v>
                </c:pt>
                <c:pt idx="12">
                  <c:v>0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</c:ser>
        <c:ser>
          <c:idx val="7"/>
          <c:order val="8"/>
          <c:tx>
            <c:strRef>
              <c:f>矩阵图!$A$41</c:f>
              <c:strCache>
                <c:ptCount val="1"/>
                <c:pt idx="0">
                  <c:v>G Co.</c:v>
                </c:pt>
              </c:strCache>
            </c:strRef>
          </c:tx>
          <c:spPr>
            <a:ln w="25400">
              <a:solidFill>
                <a:schemeClr val="bg1">
                  <a:lumMod val="95000"/>
                </a:schemeClr>
              </a:solidFill>
            </a:ln>
          </c:spPr>
          <c:cat>
            <c:numRef>
              <c:f>矩阵图!$B$44:$P$44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367</c:v>
                </c:pt>
              </c:numCache>
            </c:numRef>
          </c:cat>
          <c:val>
            <c:numRef>
              <c:f>矩阵图!$B$41:$P$41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0</c:v>
                </c:pt>
                <c:pt idx="10">
                  <c:v>30</c:v>
                </c:pt>
                <c:pt idx="11">
                  <c:v>30</c:v>
                </c:pt>
                <c:pt idx="12">
                  <c:v>0</c:v>
                </c:pt>
                <c:pt idx="13">
                  <c:v>40</c:v>
                </c:pt>
                <c:pt idx="14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92544"/>
        <c:axId val="156771456"/>
      </c:areaChart>
      <c:areaChart>
        <c:grouping val="percentStacked"/>
        <c:varyColors val="0"/>
        <c:ser>
          <c:idx val="8"/>
          <c:order val="0"/>
          <c:tx>
            <c:strRef>
              <c:f>矩阵图!$A$42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矩阵图!$B$32:$P$32</c:f>
              <c:strCache>
                <c:ptCount val="13"/>
                <c:pt idx="1">
                  <c:v>P, M</c:v>
                </c:pt>
                <c:pt idx="3">
                  <c:v>P, E</c:v>
                </c:pt>
                <c:pt idx="6">
                  <c:v>P, F</c:v>
                </c:pt>
                <c:pt idx="9">
                  <c:v>P, S</c:v>
                </c:pt>
                <c:pt idx="12">
                  <c:v>P, F</c:v>
                </c:pt>
              </c:strCache>
            </c:strRef>
          </c:cat>
          <c:val>
            <c:numRef>
              <c:f>矩阵图!$B$42:$P$42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778880"/>
        <c:axId val="156772992"/>
      </c:areaChart>
      <c:dateAx>
        <c:axId val="15689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771456"/>
        <c:crosses val="autoZero"/>
        <c:auto val="0"/>
        <c:lblOffset val="100"/>
        <c:baseTimeUnit val="days"/>
      </c:dateAx>
      <c:valAx>
        <c:axId val="156771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892544"/>
        <c:crosses val="autoZero"/>
        <c:crossBetween val="midCat"/>
      </c:valAx>
      <c:valAx>
        <c:axId val="1567729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6778880"/>
        <c:crosses val="max"/>
        <c:crossBetween val="midCat"/>
      </c:valAx>
      <c:catAx>
        <c:axId val="15677888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low"/>
        <c:crossAx val="156772992"/>
        <c:crosses val="max"/>
        <c:auto val="1"/>
        <c:lblAlgn val="ctr"/>
        <c:lblOffset val="100"/>
        <c:noMultiLvlLbl val="0"/>
      </c:catAx>
    </c:plotArea>
    <c:legend>
      <c:legendPos val="t"/>
      <c:legendEntry>
        <c:idx val="8"/>
        <c:delete val="1"/>
      </c:legendEntry>
      <c:layout/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柏拉图!$B$41</c:f>
              <c:strCache>
                <c:ptCount val="1"/>
                <c:pt idx="0">
                  <c:v>出现次数</c:v>
                </c:pt>
              </c:strCache>
            </c:strRef>
          </c:tx>
          <c:invertIfNegative val="0"/>
          <c:cat>
            <c:strRef>
              <c:f>柏拉图!$A$42:$A$52</c:f>
              <c:strCache>
                <c:ptCount val="11"/>
                <c:pt idx="0">
                  <c:v>原因1</c:v>
                </c:pt>
                <c:pt idx="1">
                  <c:v>原因6</c:v>
                </c:pt>
                <c:pt idx="2">
                  <c:v>原因8</c:v>
                </c:pt>
                <c:pt idx="3">
                  <c:v>原因3</c:v>
                </c:pt>
                <c:pt idx="4">
                  <c:v>原因7</c:v>
                </c:pt>
                <c:pt idx="5">
                  <c:v>原因4</c:v>
                </c:pt>
                <c:pt idx="6">
                  <c:v>原因5</c:v>
                </c:pt>
                <c:pt idx="7">
                  <c:v>原因10</c:v>
                </c:pt>
                <c:pt idx="8">
                  <c:v>原因9</c:v>
                </c:pt>
                <c:pt idx="9">
                  <c:v>原因11</c:v>
                </c:pt>
                <c:pt idx="10">
                  <c:v>原因2</c:v>
                </c:pt>
              </c:strCache>
            </c:strRef>
          </c:cat>
          <c:val>
            <c:numRef>
              <c:f>柏拉图!$B$42:$B$52</c:f>
              <c:numCache>
                <c:formatCode>General</c:formatCode>
                <c:ptCount val="11"/>
                <c:pt idx="0">
                  <c:v>89</c:v>
                </c:pt>
                <c:pt idx="1">
                  <c:v>84</c:v>
                </c:pt>
                <c:pt idx="2">
                  <c:v>81</c:v>
                </c:pt>
                <c:pt idx="3">
                  <c:v>64</c:v>
                </c:pt>
                <c:pt idx="4">
                  <c:v>59</c:v>
                </c:pt>
                <c:pt idx="5">
                  <c:v>53</c:v>
                </c:pt>
                <c:pt idx="6">
                  <c:v>44</c:v>
                </c:pt>
                <c:pt idx="7">
                  <c:v>25</c:v>
                </c:pt>
                <c:pt idx="8">
                  <c:v>17</c:v>
                </c:pt>
                <c:pt idx="9">
                  <c:v>13</c:v>
                </c:pt>
                <c:pt idx="1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220068096"/>
        <c:axId val="221839360"/>
      </c:barChart>
      <c:lineChart>
        <c:grouping val="standard"/>
        <c:varyColors val="0"/>
        <c:ser>
          <c:idx val="1"/>
          <c:order val="1"/>
          <c:tx>
            <c:strRef>
              <c:f>柏拉图!$C$41</c:f>
              <c:strCache>
                <c:ptCount val="1"/>
                <c:pt idx="0">
                  <c:v>累积占比</c:v>
                </c:pt>
              </c:strCache>
            </c:strRef>
          </c:tx>
          <c:dLbls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柏拉图!$A$42:$A$52</c:f>
              <c:strCache>
                <c:ptCount val="11"/>
                <c:pt idx="0">
                  <c:v>原因1</c:v>
                </c:pt>
                <c:pt idx="1">
                  <c:v>原因6</c:v>
                </c:pt>
                <c:pt idx="2">
                  <c:v>原因8</c:v>
                </c:pt>
                <c:pt idx="3">
                  <c:v>原因3</c:v>
                </c:pt>
                <c:pt idx="4">
                  <c:v>原因7</c:v>
                </c:pt>
                <c:pt idx="5">
                  <c:v>原因4</c:v>
                </c:pt>
                <c:pt idx="6">
                  <c:v>原因5</c:v>
                </c:pt>
                <c:pt idx="7">
                  <c:v>原因10</c:v>
                </c:pt>
                <c:pt idx="8">
                  <c:v>原因9</c:v>
                </c:pt>
                <c:pt idx="9">
                  <c:v>原因11</c:v>
                </c:pt>
                <c:pt idx="10">
                  <c:v>原因2</c:v>
                </c:pt>
              </c:strCache>
            </c:strRef>
          </c:cat>
          <c:val>
            <c:numRef>
              <c:f>柏拉图!$C$42:$C$52</c:f>
              <c:numCache>
                <c:formatCode>0%</c:formatCode>
                <c:ptCount val="11"/>
                <c:pt idx="0">
                  <c:v>0.16512059369202226</c:v>
                </c:pt>
                <c:pt idx="1">
                  <c:v>0.3209647495361781</c:v>
                </c:pt>
                <c:pt idx="2">
                  <c:v>0.4712430426716141</c:v>
                </c:pt>
                <c:pt idx="3">
                  <c:v>0.58998144712430423</c:v>
                </c:pt>
                <c:pt idx="4">
                  <c:v>0.69944341372912799</c:v>
                </c:pt>
                <c:pt idx="5">
                  <c:v>0.79777365491651209</c:v>
                </c:pt>
                <c:pt idx="6">
                  <c:v>0.87940630797773656</c:v>
                </c:pt>
                <c:pt idx="7">
                  <c:v>0.92578849721706868</c:v>
                </c:pt>
                <c:pt idx="8">
                  <c:v>0.9573283858998145</c:v>
                </c:pt>
                <c:pt idx="9">
                  <c:v>0.98144712430426717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42432"/>
        <c:axId val="221840896"/>
      </c:lineChart>
      <c:catAx>
        <c:axId val="2200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微软雅黑" pitchFamily="34" charset="-122"/>
                <a:ea typeface="微软雅黑" pitchFamily="34" charset="-122"/>
              </a:defRPr>
            </a:pPr>
            <a:endParaRPr lang="zh-CN"/>
          </a:p>
        </c:txPr>
        <c:crossAx val="221839360"/>
        <c:crosses val="autoZero"/>
        <c:auto val="1"/>
        <c:lblAlgn val="ctr"/>
        <c:lblOffset val="100"/>
        <c:noMultiLvlLbl val="0"/>
      </c:catAx>
      <c:valAx>
        <c:axId val="221839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0068096"/>
        <c:crosses val="autoZero"/>
        <c:crossBetween val="between"/>
      </c:valAx>
      <c:valAx>
        <c:axId val="22184089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noFill/>
          </a:ln>
        </c:spPr>
        <c:crossAx val="221842432"/>
        <c:crosses val="max"/>
        <c:crossBetween val="between"/>
      </c:valAx>
      <c:catAx>
        <c:axId val="22184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1840896"/>
        <c:crosses val="autoZero"/>
        <c:auto val="1"/>
        <c:lblAlgn val="ctr"/>
        <c:lblOffset val="100"/>
        <c:noMultiLvlLbl val="0"/>
      </c:catAx>
      <c:spPr>
        <a:solidFill>
          <a:schemeClr val="tx2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跑道圆环图!$A$27</c:f>
              <c:strCache>
                <c:ptCount val="1"/>
                <c:pt idx="0">
                  <c:v>投资收益率</c:v>
                </c:pt>
              </c:strCache>
            </c:strRef>
          </c:tx>
          <c:spPr>
            <a:ln w="76200">
              <a:solidFill>
                <a:schemeClr val="bg1">
                  <a:lumMod val="95000"/>
                </a:schemeClr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 w="762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 w="7620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6.1022120518688022E-2"/>
                  <c:y val="-1.041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跑道圆环图!$B$27:$C$27</c:f>
              <c:numCache>
                <c:formatCode>0%</c:formatCode>
                <c:ptCount val="2"/>
                <c:pt idx="0">
                  <c:v>0.22999999999999998</c:v>
                </c:pt>
                <c:pt idx="1">
                  <c:v>0.77</c:v>
                </c:pt>
              </c:numCache>
            </c:numRef>
          </c:val>
        </c:ser>
        <c:ser>
          <c:idx val="1"/>
          <c:order val="1"/>
          <c:tx>
            <c:strRef>
              <c:f>跑道圆环图!$A$28</c:f>
              <c:strCache>
                <c:ptCount val="1"/>
                <c:pt idx="0">
                  <c:v>利润率</c:v>
                </c:pt>
              </c:strCache>
            </c:strRef>
          </c:tx>
          <c:spPr>
            <a:ln w="76200">
              <a:solidFill>
                <a:schemeClr val="bg1">
                  <a:lumMod val="9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 w="762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 w="7620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2204424103737599"/>
                  <c:y val="-8.8541666666666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跑道圆环图!$B$28:$C$28</c:f>
              <c:numCache>
                <c:formatCode>0%</c:formatCode>
                <c:ptCount val="2"/>
                <c:pt idx="0">
                  <c:v>0.30000000000000004</c:v>
                </c:pt>
                <c:pt idx="1">
                  <c:v>0.7</c:v>
                </c:pt>
              </c:numCache>
            </c:numRef>
          </c:val>
        </c:ser>
        <c:ser>
          <c:idx val="2"/>
          <c:order val="2"/>
          <c:tx>
            <c:strRef>
              <c:f>跑道圆环图!$A$29</c:f>
              <c:strCache>
                <c:ptCount val="1"/>
                <c:pt idx="0">
                  <c:v>毛收入率</c:v>
                </c:pt>
              </c:strCache>
            </c:strRef>
          </c:tx>
          <c:spPr>
            <a:ln w="76200">
              <a:solidFill>
                <a:schemeClr val="bg1">
                  <a:lumMod val="95000"/>
                </a:schemeClr>
              </a:solidFill>
            </a:ln>
          </c:spPr>
          <c:dPt>
            <c:idx val="0"/>
            <c:bubble3D val="0"/>
            <c:spPr>
              <a:solidFill>
                <a:schemeClr val="accent5"/>
              </a:solidFill>
              <a:ln w="762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 w="7620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2814645308924486"/>
                  <c:y val="-0.57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跑道圆环图!$B$29:$C$29</c:f>
              <c:numCache>
                <c:formatCode>0%</c:formatCode>
                <c:ptCount val="2"/>
                <c:pt idx="0">
                  <c:v>0.8</c:v>
                </c:pt>
                <c:pt idx="1">
                  <c:v>0.19999999999999996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0"/>
      </c:doughnutChart>
      <c:spPr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9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/>
              <a:t>**</a:t>
            </a:r>
            <a:r>
              <a:rPr lang="zh-CN" altLang="en-US"/>
              <a:t>价值流程瀑布图</a:t>
            </a:r>
          </a:p>
        </c:rich>
      </c:tx>
      <c:layout>
        <c:manualLayout>
          <c:xMode val="edge"/>
          <c:yMode val="edge"/>
          <c:x val="0.1047044917257683"/>
          <c:y val="1.6460905349794268E-2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瀑布图!$B$50</c:f>
              <c:strCache>
                <c:ptCount val="1"/>
                <c:pt idx="0">
                  <c:v>分钟1</c:v>
                </c:pt>
              </c:strCache>
            </c:strRef>
          </c:tx>
          <c:spPr>
            <a:noFill/>
          </c:spPr>
          <c:invertIfNegative val="0"/>
          <c:dPt>
            <c:idx val="10"/>
            <c:invertIfNegative val="0"/>
            <c:bubble3D val="0"/>
            <c:spPr>
              <a:solidFill>
                <a:schemeClr val="tx2"/>
              </a:solidFill>
            </c:spPr>
          </c:dPt>
          <c:dLbls>
            <c:dLbl>
              <c:idx val="10"/>
              <c:layout>
                <c:manualLayout>
                  <c:x val="-1.257861635220135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瀑布图!$A$51:$A$61</c:f>
              <c:strCache>
                <c:ptCount val="11"/>
                <c:pt idx="0">
                  <c:v>增值环节1</c:v>
                </c:pt>
                <c:pt idx="1">
                  <c:v>增值环节2</c:v>
                </c:pt>
                <c:pt idx="2">
                  <c:v>增值环节3</c:v>
                </c:pt>
                <c:pt idx="3">
                  <c:v>增值环节4</c:v>
                </c:pt>
                <c:pt idx="4">
                  <c:v>增值环节5</c:v>
                </c:pt>
                <c:pt idx="5">
                  <c:v>浪费环节1</c:v>
                </c:pt>
                <c:pt idx="6">
                  <c:v>浪费环节2</c:v>
                </c:pt>
                <c:pt idx="7">
                  <c:v>浪费环节3</c:v>
                </c:pt>
                <c:pt idx="8">
                  <c:v>浪费环节4</c:v>
                </c:pt>
                <c:pt idx="10">
                  <c:v>总计</c:v>
                </c:pt>
              </c:strCache>
            </c:strRef>
          </c:cat>
          <c:val>
            <c:numRef>
              <c:f>瀑布图!$B$51:$B$61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30</c:v>
                </c:pt>
                <c:pt idx="4">
                  <c:v>60</c:v>
                </c:pt>
                <c:pt idx="5">
                  <c:v>71</c:v>
                </c:pt>
                <c:pt idx="6">
                  <c:v>92</c:v>
                </c:pt>
                <c:pt idx="7">
                  <c:v>109</c:v>
                </c:pt>
                <c:pt idx="8">
                  <c:v>135</c:v>
                </c:pt>
                <c:pt idx="10">
                  <c:v>71</c:v>
                </c:pt>
              </c:numCache>
            </c:numRef>
          </c:val>
        </c:ser>
        <c:ser>
          <c:idx val="1"/>
          <c:order val="1"/>
          <c:tx>
            <c:strRef>
              <c:f>瀑布图!$C$50</c:f>
              <c:strCache>
                <c:ptCount val="1"/>
                <c:pt idx="0">
                  <c:v>分钟2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</c:dPt>
          <c:dLbls>
            <c:dLbl>
              <c:idx val="10"/>
              <c:layout>
                <c:manualLayout>
                  <c:x val="-8.9847259658581737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瀑布图!$A$51:$A$61</c:f>
              <c:strCache>
                <c:ptCount val="11"/>
                <c:pt idx="0">
                  <c:v>增值环节1</c:v>
                </c:pt>
                <c:pt idx="1">
                  <c:v>增值环节2</c:v>
                </c:pt>
                <c:pt idx="2">
                  <c:v>增值环节3</c:v>
                </c:pt>
                <c:pt idx="3">
                  <c:v>增值环节4</c:v>
                </c:pt>
                <c:pt idx="4">
                  <c:v>增值环节5</c:v>
                </c:pt>
                <c:pt idx="5">
                  <c:v>浪费环节1</c:v>
                </c:pt>
                <c:pt idx="6">
                  <c:v>浪费环节2</c:v>
                </c:pt>
                <c:pt idx="7">
                  <c:v>浪费环节3</c:v>
                </c:pt>
                <c:pt idx="8">
                  <c:v>浪费环节4</c:v>
                </c:pt>
                <c:pt idx="10">
                  <c:v>总计</c:v>
                </c:pt>
              </c:strCache>
            </c:strRef>
          </c:cat>
          <c:val>
            <c:numRef>
              <c:f>瀑布图!$C$51:$C$61</c:f>
              <c:numCache>
                <c:formatCode>General</c:formatCode>
                <c:ptCount val="11"/>
                <c:pt idx="0">
                  <c:v>6</c:v>
                </c:pt>
                <c:pt idx="1">
                  <c:v>16</c:v>
                </c:pt>
                <c:pt idx="2">
                  <c:v>8</c:v>
                </c:pt>
                <c:pt idx="3">
                  <c:v>30</c:v>
                </c:pt>
                <c:pt idx="4">
                  <c:v>11</c:v>
                </c:pt>
                <c:pt idx="5">
                  <c:v>21</c:v>
                </c:pt>
                <c:pt idx="6">
                  <c:v>17</c:v>
                </c:pt>
                <c:pt idx="7">
                  <c:v>26</c:v>
                </c:pt>
                <c:pt idx="8">
                  <c:v>9</c:v>
                </c:pt>
                <c:pt idx="10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100"/>
        <c:axId val="221893376"/>
        <c:axId val="221906432"/>
      </c:barChart>
      <c:catAx>
        <c:axId val="2218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/>
            </a:pPr>
            <a:endParaRPr lang="zh-CN"/>
          </a:p>
        </c:txPr>
        <c:crossAx val="221906432"/>
        <c:crosses val="autoZero"/>
        <c:auto val="1"/>
        <c:lblAlgn val="ctr"/>
        <c:lblOffset val="100"/>
        <c:noMultiLvlLbl val="0"/>
      </c:catAx>
      <c:valAx>
        <c:axId val="221906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21893376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微软雅黑" pitchFamily="34" charset="-122"/>
                <a:ea typeface="微软雅黑" pitchFamily="34" charset="-122"/>
              </a:defRPr>
            </a:pPr>
            <a:r>
              <a:rPr lang="zh-CN" altLang="en-US" sz="1400">
                <a:latin typeface="微软雅黑" pitchFamily="34" charset="-122"/>
                <a:ea typeface="微软雅黑" pitchFamily="34" charset="-122"/>
              </a:rPr>
              <a:t>全年计划完成情况</a:t>
            </a:r>
          </a:p>
        </c:rich>
      </c:tx>
      <c:layout>
        <c:manualLayout>
          <c:xMode val="edge"/>
          <c:yMode val="edge"/>
          <c:x val="0.10755555555555572"/>
          <c:y val="4.166666666666666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柱状对比图!$C$2</c:f>
              <c:strCache>
                <c:ptCount val="1"/>
                <c:pt idx="0">
                  <c:v>实际完成(万)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柱状对比图!$A$3:$A$14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柱状对比图!$C$3:$C$14</c:f>
              <c:numCache>
                <c:formatCode>General</c:formatCode>
                <c:ptCount val="12"/>
                <c:pt idx="0">
                  <c:v>14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40</c:v>
                </c:pt>
                <c:pt idx="5">
                  <c:v>49</c:v>
                </c:pt>
                <c:pt idx="6">
                  <c:v>58</c:v>
                </c:pt>
                <c:pt idx="7">
                  <c:v>67</c:v>
                </c:pt>
                <c:pt idx="8">
                  <c:v>85</c:v>
                </c:pt>
                <c:pt idx="9">
                  <c:v>88</c:v>
                </c:pt>
                <c:pt idx="10">
                  <c:v>86</c:v>
                </c:pt>
                <c:pt idx="11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21722880"/>
        <c:axId val="221736960"/>
      </c:barChart>
      <c:barChart>
        <c:barDir val="col"/>
        <c:grouping val="clustered"/>
        <c:varyColors val="0"/>
        <c:ser>
          <c:idx val="0"/>
          <c:order val="0"/>
          <c:tx>
            <c:strRef>
              <c:f>柱状对比图!$B$2</c:f>
              <c:strCache>
                <c:ptCount val="1"/>
                <c:pt idx="0">
                  <c:v>计划（万）</c:v>
                </c:pt>
              </c:strCache>
            </c:strRef>
          </c:tx>
          <c:spPr>
            <a:noFill/>
            <a:ln w="2540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柱状对比图!$A$3:$A$14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柱状对比图!$B$3:$B$14</c:f>
              <c:numCache>
                <c:formatCode>General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25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60</c:v>
                </c:pt>
                <c:pt idx="8">
                  <c:v>80</c:v>
                </c:pt>
                <c:pt idx="9">
                  <c:v>80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221740032"/>
        <c:axId val="221738496"/>
      </c:barChart>
      <c:catAx>
        <c:axId val="2217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736960"/>
        <c:crosses val="autoZero"/>
        <c:auto val="1"/>
        <c:lblAlgn val="ctr"/>
        <c:lblOffset val="100"/>
        <c:noMultiLvlLbl val="0"/>
      </c:catAx>
      <c:valAx>
        <c:axId val="221736960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21722880"/>
        <c:crosses val="autoZero"/>
        <c:crossBetween val="between"/>
      </c:valAx>
      <c:valAx>
        <c:axId val="221738496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one"/>
        <c:crossAx val="221740032"/>
        <c:crosses val="max"/>
        <c:crossBetween val="between"/>
      </c:valAx>
      <c:catAx>
        <c:axId val="22174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1738496"/>
        <c:crosses val="autoZero"/>
        <c:auto val="1"/>
        <c:lblAlgn val="ctr"/>
        <c:lblOffset val="100"/>
        <c:noMultiLvlLbl val="0"/>
      </c:catAx>
      <c:spPr>
        <a:solidFill>
          <a:schemeClr val="accent2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子弹图!$E$2</c:f>
              <c:strCache>
                <c:ptCount val="1"/>
                <c:pt idx="0">
                  <c:v>Target70%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子弹图!$A$3:$A$10</c:f>
              <c:strCache>
                <c:ptCount val="8"/>
                <c:pt idx="0">
                  <c:v>R01</c:v>
                </c:pt>
                <c:pt idx="1">
                  <c:v>R02</c:v>
                </c:pt>
                <c:pt idx="2">
                  <c:v>R03</c:v>
                </c:pt>
                <c:pt idx="3">
                  <c:v>R04</c:v>
                </c:pt>
                <c:pt idx="4">
                  <c:v>R05</c:v>
                </c:pt>
                <c:pt idx="5">
                  <c:v>R06</c:v>
                </c:pt>
                <c:pt idx="6">
                  <c:v>RSH</c:v>
                </c:pt>
                <c:pt idx="7">
                  <c:v>RKEY</c:v>
                </c:pt>
              </c:strCache>
            </c:strRef>
          </c:cat>
          <c:val>
            <c:numRef>
              <c:f>子弹图!$E$3:$E$10</c:f>
              <c:numCache>
                <c:formatCode>General</c:formatCode>
                <c:ptCount val="8"/>
                <c:pt idx="0">
                  <c:v>480.91184196886729</c:v>
                </c:pt>
                <c:pt idx="1">
                  <c:v>533.28845832149375</c:v>
                </c:pt>
                <c:pt idx="2">
                  <c:v>472.93445226250583</c:v>
                </c:pt>
                <c:pt idx="3">
                  <c:v>601.40630829188808</c:v>
                </c:pt>
                <c:pt idx="4">
                  <c:v>533.88295354871752</c:v>
                </c:pt>
                <c:pt idx="5">
                  <c:v>494.01614882130627</c:v>
                </c:pt>
                <c:pt idx="6">
                  <c:v>160.57785708640557</c:v>
                </c:pt>
                <c:pt idx="7">
                  <c:v>41.116514771094764</c:v>
                </c:pt>
              </c:numCache>
            </c:numRef>
          </c:val>
        </c:ser>
        <c:ser>
          <c:idx val="1"/>
          <c:order val="1"/>
          <c:tx>
            <c:strRef>
              <c:f>子弹图!$F$2</c:f>
              <c:strCache>
                <c:ptCount val="1"/>
                <c:pt idx="0">
                  <c:v>Target90%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子弹图!$A$3:$A$10</c:f>
              <c:strCache>
                <c:ptCount val="8"/>
                <c:pt idx="0">
                  <c:v>R01</c:v>
                </c:pt>
                <c:pt idx="1">
                  <c:v>R02</c:v>
                </c:pt>
                <c:pt idx="2">
                  <c:v>R03</c:v>
                </c:pt>
                <c:pt idx="3">
                  <c:v>R04</c:v>
                </c:pt>
                <c:pt idx="4">
                  <c:v>R05</c:v>
                </c:pt>
                <c:pt idx="5">
                  <c:v>R06</c:v>
                </c:pt>
                <c:pt idx="6">
                  <c:v>RSH</c:v>
                </c:pt>
                <c:pt idx="7">
                  <c:v>RKEY</c:v>
                </c:pt>
              </c:strCache>
            </c:strRef>
          </c:cat>
          <c:val>
            <c:numRef>
              <c:f>子弹图!$F$3:$F$10</c:f>
              <c:numCache>
                <c:formatCode>General</c:formatCode>
                <c:ptCount val="8"/>
                <c:pt idx="0">
                  <c:v>137.40338341967637</c:v>
                </c:pt>
                <c:pt idx="1">
                  <c:v>152.36813094899824</c:v>
                </c:pt>
                <c:pt idx="2">
                  <c:v>135.12412921785884</c:v>
                </c:pt>
                <c:pt idx="3">
                  <c:v>171.83037379768231</c:v>
                </c:pt>
                <c:pt idx="4">
                  <c:v>152.53798672820503</c:v>
                </c:pt>
                <c:pt idx="5">
                  <c:v>141.14747109180183</c:v>
                </c:pt>
                <c:pt idx="6">
                  <c:v>45.879387738973016</c:v>
                </c:pt>
                <c:pt idx="7">
                  <c:v>11.74757564888422</c:v>
                </c:pt>
              </c:numCache>
            </c:numRef>
          </c:val>
        </c:ser>
        <c:ser>
          <c:idx val="2"/>
          <c:order val="2"/>
          <c:tx>
            <c:strRef>
              <c:f>子弹图!$G$2</c:f>
              <c:strCache>
                <c:ptCount val="1"/>
                <c:pt idx="0">
                  <c:v>Target100%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子弹图!$A$3:$A$10</c:f>
              <c:strCache>
                <c:ptCount val="8"/>
                <c:pt idx="0">
                  <c:v>R01</c:v>
                </c:pt>
                <c:pt idx="1">
                  <c:v>R02</c:v>
                </c:pt>
                <c:pt idx="2">
                  <c:v>R03</c:v>
                </c:pt>
                <c:pt idx="3">
                  <c:v>R04</c:v>
                </c:pt>
                <c:pt idx="4">
                  <c:v>R05</c:v>
                </c:pt>
                <c:pt idx="5">
                  <c:v>R06</c:v>
                </c:pt>
                <c:pt idx="6">
                  <c:v>RSH</c:v>
                </c:pt>
                <c:pt idx="7">
                  <c:v>RKEY</c:v>
                </c:pt>
              </c:strCache>
            </c:strRef>
          </c:cat>
          <c:val>
            <c:numRef>
              <c:f>子弹图!$G$3:$G$10</c:f>
              <c:numCache>
                <c:formatCode>General</c:formatCode>
                <c:ptCount val="8"/>
                <c:pt idx="0">
                  <c:v>68.701691709838187</c:v>
                </c:pt>
                <c:pt idx="1">
                  <c:v>76.184065474499121</c:v>
                </c:pt>
                <c:pt idx="2">
                  <c:v>67.562064608929418</c:v>
                </c:pt>
                <c:pt idx="3">
                  <c:v>85.915186898841156</c:v>
                </c:pt>
                <c:pt idx="4">
                  <c:v>76.268993364102514</c:v>
                </c:pt>
                <c:pt idx="5">
                  <c:v>70.573735545900917</c:v>
                </c:pt>
                <c:pt idx="6">
                  <c:v>22.939693869486508</c:v>
                </c:pt>
                <c:pt idx="7">
                  <c:v>5.8737878244421102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786496"/>
        <c:axId val="221788416"/>
      </c:barChart>
      <c:scatterChart>
        <c:scatterStyle val="lineMarker"/>
        <c:varyColors val="0"/>
        <c:ser>
          <c:idx val="3"/>
          <c:order val="3"/>
          <c:tx>
            <c:v>YTD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minus"/>
            <c:errValType val="fixedVal"/>
            <c:noEndCap val="1"/>
            <c:val val="1000"/>
            <c:spPr>
              <a:ln w="41275" cmpd="sng">
                <a:solidFill>
                  <a:schemeClr val="tx1"/>
                </a:solidFill>
              </a:ln>
            </c:spPr>
          </c:errBars>
          <c:xVal>
            <c:numRef>
              <c:f>子弹图!$B$3:$B$10</c:f>
              <c:numCache>
                <c:formatCode>General</c:formatCode>
                <c:ptCount val="8"/>
                <c:pt idx="0">
                  <c:v>498.30285853119193</c:v>
                </c:pt>
                <c:pt idx="1">
                  <c:v>604.79353003626386</c:v>
                </c:pt>
                <c:pt idx="2">
                  <c:v>510.92120258282097</c:v>
                </c:pt>
                <c:pt idx="3">
                  <c:v>691.84503817127393</c:v>
                </c:pt>
                <c:pt idx="4">
                  <c:v>597.42330043879326</c:v>
                </c:pt>
                <c:pt idx="5">
                  <c:v>579.72401996640542</c:v>
                </c:pt>
                <c:pt idx="6">
                  <c:v>139.80484705950423</c:v>
                </c:pt>
                <c:pt idx="7">
                  <c:v>40.351547532166492</c:v>
                </c:pt>
              </c:numCache>
            </c:numRef>
          </c:xVal>
          <c:yVal>
            <c:numRef>
              <c:f>子弹图!$I$3:$I$10</c:f>
              <c:numCache>
                <c:formatCode>General</c:formatCode>
                <c:ptCount val="8"/>
                <c:pt idx="0">
                  <c:v>7.5</c:v>
                </c:pt>
                <c:pt idx="1">
                  <c:v>6.5</c:v>
                </c:pt>
                <c:pt idx="2">
                  <c:v>5.5</c:v>
                </c:pt>
                <c:pt idx="3">
                  <c:v>4.5</c:v>
                </c:pt>
                <c:pt idx="4">
                  <c:v>3.5</c:v>
                </c:pt>
                <c:pt idx="5">
                  <c:v>2.5</c:v>
                </c:pt>
                <c:pt idx="6">
                  <c:v>1.5</c:v>
                </c:pt>
                <c:pt idx="7">
                  <c:v>0.5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子弹图!$D$2</c:f>
              <c:strCache>
                <c:ptCount val="1"/>
                <c:pt idx="0">
                  <c:v>YTDTarget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C00000"/>
              </a:solidFill>
            </c:spPr>
          </c:marker>
          <c:xVal>
            <c:numRef>
              <c:f>子弹图!$D$3:$D$10</c:f>
              <c:numCache>
                <c:formatCode>General</c:formatCode>
                <c:ptCount val="8"/>
                <c:pt idx="0">
                  <c:v>525.03043237378154</c:v>
                </c:pt>
                <c:pt idx="1">
                  <c:v>574.78927514832378</c:v>
                </c:pt>
                <c:pt idx="2">
                  <c:v>503.62747732017249</c:v>
                </c:pt>
                <c:pt idx="3">
                  <c:v>644.34739416071204</c:v>
                </c:pt>
                <c:pt idx="4">
                  <c:v>569.62316931793214</c:v>
                </c:pt>
                <c:pt idx="5">
                  <c:v>553.04997726051579</c:v>
                </c:pt>
                <c:pt idx="6">
                  <c:v>174.96307282055471</c:v>
                </c:pt>
                <c:pt idx="7">
                  <c:v>38.7283344341649</c:v>
                </c:pt>
              </c:numCache>
            </c:numRef>
          </c:xVal>
          <c:yVal>
            <c:numRef>
              <c:f>子弹图!$I$3:$I$10</c:f>
              <c:numCache>
                <c:formatCode>General</c:formatCode>
                <c:ptCount val="8"/>
                <c:pt idx="0">
                  <c:v>7.5</c:v>
                </c:pt>
                <c:pt idx="1">
                  <c:v>6.5</c:v>
                </c:pt>
                <c:pt idx="2">
                  <c:v>5.5</c:v>
                </c:pt>
                <c:pt idx="3">
                  <c:v>4.5</c:v>
                </c:pt>
                <c:pt idx="4">
                  <c:v>3.5</c:v>
                </c:pt>
                <c:pt idx="5">
                  <c:v>2.5</c:v>
                </c:pt>
                <c:pt idx="6">
                  <c:v>1.5</c:v>
                </c:pt>
                <c:pt idx="7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8128"/>
        <c:axId val="221806592"/>
      </c:scatterChart>
      <c:catAx>
        <c:axId val="221786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788416"/>
        <c:crosses val="autoZero"/>
        <c:auto val="1"/>
        <c:lblAlgn val="ctr"/>
        <c:lblOffset val="100"/>
        <c:noMultiLvlLbl val="0"/>
      </c:catAx>
      <c:valAx>
        <c:axId val="221788416"/>
        <c:scaling>
          <c:orientation val="minMax"/>
          <c:max val="750"/>
          <c:min val="0"/>
        </c:scaling>
        <c:delete val="0"/>
        <c:axPos val="t"/>
        <c:numFmt formatCode="General" sourceLinked="1"/>
        <c:majorTickMark val="none"/>
        <c:minorTickMark val="none"/>
        <c:tickLblPos val="nextTo"/>
        <c:crossAx val="221786496"/>
        <c:crosses val="autoZero"/>
        <c:crossBetween val="between"/>
        <c:majorUnit val="150"/>
      </c:valAx>
      <c:valAx>
        <c:axId val="221806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221808128"/>
        <c:crosses val="max"/>
        <c:crossBetween val="midCat"/>
      </c:valAx>
      <c:valAx>
        <c:axId val="221808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1806592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40545737037893448"/>
          <c:y val="0.83079790026246714"/>
          <c:w val="0.54166202176814449"/>
          <c:h val="0.11007553222513856"/>
        </c:manualLayout>
      </c:layout>
      <c:overlay val="1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5155591306149"/>
          <c:y val="2.8368892567364006E-2"/>
          <c:w val="0.74380365391392944"/>
          <c:h val="0.95745012414853503"/>
        </c:manualLayout>
      </c:layout>
      <c:doughnutChart>
        <c:varyColors val="1"/>
        <c:ser>
          <c:idx val="1"/>
          <c:order val="0"/>
          <c:tx>
            <c:strRef>
              <c:f>半圆仪表盘!$D$27</c:f>
              <c:strCache>
                <c:ptCount val="1"/>
                <c:pt idx="0">
                  <c:v>刻度范围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layout/>
              <c:tx>
                <c:strRef>
                  <c:f>半圆仪表盘!$C$28</c:f>
                  <c:strCache>
                    <c:ptCount val="1"/>
                    <c:pt idx="0">
                      <c:v>60%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{14E0C1E9-2B6D-4261-8D6F-3C261E47D634}</c15:txfldGUID>
                      <c15:f>半圆仪表盘!$C$28</c15:f>
                      <c15:dlblFieldTableCache>
                        <c:ptCount val="1"/>
                        <c:pt idx="0">
                          <c:v>60%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半圆仪表盘!$C$29</c:f>
                  <c:strCache>
                    <c:ptCount val="1"/>
                    <c:pt idx="0">
                      <c:v>80%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{542F9B47-23B4-40DF-90F8-8EA70DDC1FC8}</c15:txfldGUID>
                      <c15:f>半圆仪表盘!$C$29</c15:f>
                      <c15:dlblFieldTableCache>
                        <c:ptCount val="1"/>
                        <c:pt idx="0">
                          <c:v>80%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半圆仪表盘!$C$30</c:f>
                  <c:strCache>
                    <c:ptCount val="1"/>
                    <c:pt idx="0">
                      <c:v>100%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{769610FD-4A3C-482F-8191-B691F4F06508}</c15:txfldGUID>
                      <c15:f>半圆仪表盘!$C$30</c15:f>
                      <c15:dlblFieldTableCache>
                        <c:ptCount val="1"/>
                        <c:pt idx="0">
                          <c:v>100%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半圆仪表盘!$C$31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{80B269DA-E8B6-4FA2-9B7A-2FDCEA58B941}</c15:txfldGUID>
                      <c15:f>半圆仪表盘!$C$31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半圆仪表盘!$D$28:$D$31</c:f>
              <c:numCache>
                <c:formatCode>General</c:formatCode>
                <c:ptCount val="4"/>
                <c:pt idx="0">
                  <c:v>108</c:v>
                </c:pt>
                <c:pt idx="1">
                  <c:v>36.000000000000014</c:v>
                </c:pt>
                <c:pt idx="2">
                  <c:v>35.999999999999993</c:v>
                </c:pt>
                <c:pt idx="3">
                  <c:v>180</c:v>
                </c:pt>
              </c:numCache>
            </c:numRef>
          </c:val>
        </c:ser>
        <c:ser>
          <c:idx val="0"/>
          <c:order val="1"/>
          <c:tx>
            <c:strRef>
              <c:f>半圆仪表盘!$B$27</c:f>
              <c:strCache>
                <c:ptCount val="1"/>
                <c:pt idx="0">
                  <c:v>刻度值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1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layout/>
              <c:tx>
                <c:strRef>
                  <c:f>半圆仪表盘!$A$28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{F3A35028-ECDA-47FE-A143-71C0BE7E20B4}</c15:txfldGUID>
                      <c15:f>半圆仪表盘!$A$28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半圆仪表盘!$A$29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{F4BBF4F0-FBDB-4B0F-BD4F-4FC29FC1C216}</c15:txfldGUID>
                      <c15:f>半圆仪表盘!$A$29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半圆仪表盘!$A$30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{F16A6138-633A-4A5D-84C5-E91E0F6ABFA1}</c15:txfldGUID>
                      <c15:f>半圆仪表盘!$A$30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半圆仪表盘!$A$31</c:f>
                  <c:strCache>
                    <c:ptCount val="1"/>
                    <c:pt idx="0">
                      <c:v>40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{D0A467A3-AA0C-4215-8F8B-95045F92812F}</c15:txfldGUID>
                      <c15:f>半圆仪表盘!$A$31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半圆仪表盘!$A$32</c:f>
                  <c:strCache>
                    <c:ptCount val="1"/>
                    <c:pt idx="0">
                      <c:v>50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{D2C5662C-051A-47A7-A5F3-B0C4F6D985CB}</c15:txfldGUID>
                      <c15:f>半圆仪表盘!$A$32</c15:f>
                      <c15:dlblFieldTableCache>
                        <c:ptCount val="1"/>
                        <c:pt idx="0">
                          <c:v>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半圆仪表盘!$A$33</c:f>
                  <c:strCache>
                    <c:ptCount val="1"/>
                    <c:pt idx="0">
                      <c:v>60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{231D3764-B514-4F12-81CD-3365D68473F8}</c15:txfldGUID>
                      <c15:f>半圆仪表盘!$A$33</c15:f>
                      <c15:dlblFieldTableCache>
                        <c:ptCount val="1"/>
                        <c:pt idx="0">
                          <c:v>60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半圆仪表盘!$A$34</c:f>
                  <c:strCache>
                    <c:ptCount val="1"/>
                    <c:pt idx="0">
                      <c:v>70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{F4913C3A-921D-4F1D-86A3-35D3E29ED596}</c15:txfldGUID>
                      <c15:f>半圆仪表盘!$A$34</c15:f>
                      <c15:dlblFieldTableCache>
                        <c:ptCount val="1"/>
                        <c:pt idx="0">
                          <c:v>70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半圆仪表盘!$A$35</c:f>
                  <c:strCache>
                    <c:ptCount val="1"/>
                    <c:pt idx="0">
                      <c:v>80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{FEF2B293-508F-4F57-B154-EFF72BBB94DA}</c15:txfldGUID>
                      <c15:f>半圆仪表盘!$A$35</c15:f>
                      <c15:dlblFieldTableCache>
                        <c:ptCount val="1"/>
                        <c:pt idx="0">
                          <c:v>80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半圆仪表盘!$A$36</c:f>
                  <c:strCache>
                    <c:ptCount val="1"/>
                    <c:pt idx="0">
                      <c:v>90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{48B269A9-1576-44E1-B148-454FD11AFD33}</c15:txfldGUID>
                      <c15:f>半圆仪表盘!$A$36</c15:f>
                      <c15:dlblFieldTableCache>
                        <c:ptCount val="1"/>
                        <c:pt idx="0">
                          <c:v>90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半圆仪表盘!$A$37</c:f>
                  <c:strCache>
                    <c:ptCount val="1"/>
                    <c:pt idx="0">
                      <c:v>100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{D3229B43-12AB-4AB8-A26C-F5699030DFF5}</c15:txfldGUID>
                      <c15:f>半圆仪表盘!$A$37</c15:f>
                      <c15:dlblFieldTableCache>
                        <c:ptCount val="1"/>
                        <c:pt idx="0">
                          <c:v>100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半圆仪表盘!$B$28:$B$38</c:f>
              <c:numCache>
                <c:formatCode>General</c:formatCode>
                <c:ptCount val="11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scatterChart>
        <c:scatterStyle val="lineMarker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marker>
              <c:symbol val="circl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Lbls>
            <c:dLbl>
              <c:idx val="1"/>
              <c:layout>
                <c:manualLayout>
                  <c:x val="-6.336101586225576E-2"/>
                  <c:y val="8.0579642136465152E-2"/>
                </c:manualLayout>
              </c:layout>
              <c:tx>
                <c:strRef>
                  <c:f>半圆仪表盘!$B$2</c:f>
                  <c:strCache>
                    <c:ptCount val="1"/>
                    <c:pt idx="0">
                      <c:v>33%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微软雅黑"/>
                      <a:ea typeface="微软雅黑"/>
                      <a:cs typeface="微软雅黑"/>
                    </a:defRPr>
                  </a:pPr>
                  <a:endParaRPr lang="zh-CN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{55201E53-D254-441A-972E-1DD7DAB17FF4}</c15:txfldGUID>
                      <c15:f>半圆仪表盘!$B$2</c15:f>
                      <c15:dlblFieldTableCache>
                        <c:ptCount val="1"/>
                        <c:pt idx="0">
                          <c:v>33%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半圆仪表盘!$G$28:$G$29</c:f>
              <c:numCache>
                <c:formatCode>General</c:formatCode>
                <c:ptCount val="2"/>
                <c:pt idx="0" formatCode="0.000000_ ">
                  <c:v>1.4072331326002969</c:v>
                </c:pt>
                <c:pt idx="1">
                  <c:v>1</c:v>
                </c:pt>
              </c:numCache>
            </c:numRef>
          </c:xVal>
          <c:yVal>
            <c:numRef>
              <c:f>半圆仪表盘!$H$28:$H$29</c:f>
              <c:numCache>
                <c:formatCode>General</c:formatCode>
                <c:ptCount val="2"/>
                <c:pt idx="0" formatCode="0.000000_ ">
                  <c:v>0.15570318919842246</c:v>
                </c:pt>
                <c:pt idx="1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62624"/>
        <c:axId val="222053120"/>
      </c:scatterChart>
      <c:valAx>
        <c:axId val="222362624"/>
        <c:scaling>
          <c:orientation val="maxMin"/>
          <c:max val="2"/>
        </c:scaling>
        <c:delete val="1"/>
        <c:axPos val="t"/>
        <c:numFmt formatCode="0.000000_ " sourceLinked="1"/>
        <c:majorTickMark val="out"/>
        <c:minorTickMark val="none"/>
        <c:tickLblPos val="none"/>
        <c:crossAx val="222053120"/>
        <c:crosses val="autoZero"/>
        <c:crossBetween val="midCat"/>
      </c:valAx>
      <c:valAx>
        <c:axId val="222053120"/>
        <c:scaling>
          <c:orientation val="maxMin"/>
          <c:max val="1"/>
        </c:scaling>
        <c:delete val="1"/>
        <c:axPos val="r"/>
        <c:numFmt formatCode="0.000000_ " sourceLinked="1"/>
        <c:majorTickMark val="out"/>
        <c:minorTickMark val="none"/>
        <c:tickLblPos val="none"/>
        <c:crossAx val="222362624"/>
        <c:crosses val="autoZero"/>
        <c:crossBetween val="midCat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微软雅黑"/>
          <a:ea typeface="微软雅黑"/>
          <a:cs typeface="微软雅黑"/>
        </a:defRPr>
      </a:pPr>
      <a:endParaRPr lang="zh-CN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80614923134573E-3"/>
          <c:y val="0"/>
          <c:w val="0.85958455193100858"/>
          <c:h val="1"/>
        </c:manualLayout>
      </c:layout>
      <c:doughnutChart>
        <c:varyColors val="1"/>
        <c:ser>
          <c:idx val="0"/>
          <c:order val="0"/>
          <c:tx>
            <c:v>内圈标签</c:v>
          </c:tx>
          <c:spPr>
            <a:noFill/>
            <a:ln w="25400">
              <a:noFill/>
            </a:ln>
          </c:spPr>
          <c:dLbls>
            <c:dLbl>
              <c:idx val="0"/>
              <c:layout/>
              <c:tx>
                <c:strRef>
                  <c:f>全圆仪表盘!$B$23</c:f>
                  <c:strCache>
                    <c:ptCount val="1"/>
                    <c:pt idx="0">
                      <c:v>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{680E60C9-8F32-40E9-8ED2-242BCC5FF885}</c15:txfldGUID>
                      <c15:f>全圆仪表盘!$B$23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全圆仪表盘!$B$24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{9C90F952-EDD8-4669-9137-4B9F0E34D87E}</c15:txfldGUID>
                      <c15:f>全圆仪表盘!$B$24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全圆仪表盘!$B$25</c:f>
                  <c:strCache>
                    <c:ptCount val="1"/>
                    <c:pt idx="0">
                      <c:v>1000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{7F82E553-744A-4DD1-9062-1ABAC4E6353A}</c15:txfldGUID>
                      <c15:f>全圆仪表盘!$B$25</c15:f>
                      <c15:dlblFieldTableCache>
                        <c:ptCount val="1"/>
                        <c:pt idx="0">
                          <c:v>1000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全圆仪表盘!$B$26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{469F7FC4-1DFC-47E9-9075-A31BE64780A6}</c15:txfldGUID>
                      <c15:f>全圆仪表盘!$B$26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全圆仪表盘!$B$27</c:f>
                  <c:strCache>
                    <c:ptCount val="1"/>
                    <c:pt idx="0">
                      <c:v>2000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{F9DBACAF-B478-4EA3-B60D-60192A109244}</c15:txfldGUID>
                      <c15:f>全圆仪表盘!$B$27</c15:f>
                      <c15:dlblFieldTableCache>
                        <c:ptCount val="1"/>
                        <c:pt idx="0">
                          <c:v>2000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全圆仪表盘!$B$28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{A83008A0-2BF6-40D2-9797-8660EE8A40F0}</c15:txfldGUID>
                      <c15:f>全圆仪表盘!$B$28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全圆仪表盘!$B$29</c:f>
                  <c:strCache>
                    <c:ptCount val="1"/>
                    <c:pt idx="0">
                      <c:v>3000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{F0F8AADC-063F-4AF7-A30D-53ABD7D62F38}</c15:txfldGUID>
                      <c15:f>全圆仪表盘!$B$29</c15:f>
                      <c15:dlblFieldTableCache>
                        <c:ptCount val="1"/>
                        <c:pt idx="0">
                          <c:v>3000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全圆仪表盘!$B$30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{6A73B576-A72C-40DA-BDD6-5E06B5AEE5E3}</c15:txfldGUID>
                      <c15:f>全圆仪表盘!$B$30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全圆仪表盘!$B$31</c:f>
                  <c:strCache>
                    <c:ptCount val="1"/>
                    <c:pt idx="0">
                      <c:v>4000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{729B2308-4C20-4316-83AF-FC1197BDFDD7}</c15:txfldGUID>
                      <c15:f>全圆仪表盘!$B$31</c15:f>
                      <c15:dlblFieldTableCache>
                        <c:ptCount val="1"/>
                        <c:pt idx="0">
                          <c:v>4000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全圆仪表盘!$B$32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{946A72B1-46A4-422E-BFAC-9AC33208785A}</c15:txfldGUID>
                      <c15:f>全圆仪表盘!$B$32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全圆仪表盘!$B$33</c:f>
                  <c:strCache>
                    <c:ptCount val="1"/>
                    <c:pt idx="0">
                      <c:v>5000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{8023C9B3-39F8-42B8-9013-11EB52E76E40}</c15:txfldGUID>
                      <c15:f>全圆仪表盘!$B$33</c15:f>
                      <c15:dlblFieldTableCache>
                        <c:ptCount val="1"/>
                        <c:pt idx="0">
                          <c:v>5000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全圆仪表盘!$B$34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{54FBC93D-3FDB-4B21-8A2E-5735A189780C}</c15:txfldGUID>
                      <c15:f>全圆仪表盘!$B$34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全圆仪表盘!$B$35</c:f>
                  <c:strCache>
                    <c:ptCount val="1"/>
                    <c:pt idx="0">
                      <c:v>6000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{58ECAADE-F3F4-42CC-90A2-2F25A9B1E4CA}</c15:txfldGUID>
                      <c15:f>全圆仪表盘!$B$35</c15:f>
                      <c15:dlblFieldTableCache>
                        <c:ptCount val="1"/>
                        <c:pt idx="0">
                          <c:v>6000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全圆仪表盘!$B$36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{5402519F-F22C-40FA-85E1-FA739855072D}</c15:txfldGUID>
                      <c15:f>全圆仪表盘!$B$36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/>
              <c:tx>
                <c:strRef>
                  <c:f>全圆仪表盘!$B$37</c:f>
                  <c:strCache>
                    <c:ptCount val="1"/>
                    <c:pt idx="0">
                      <c:v>7000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{00105217-A61D-4A83-86B8-154F36B64957}</c15:txfldGUID>
                      <c15:f>全圆仪表盘!$B$37</c15:f>
                      <c15:dlblFieldTableCache>
                        <c:ptCount val="1"/>
                        <c:pt idx="0">
                          <c:v>7000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全圆仪表盘!$B$38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{BEE2EA3A-86E5-4F36-ADFC-183238EF0472}</c15:txfldGUID>
                      <c15:f>全圆仪表盘!$B$38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/>
              <c:tx>
                <c:strRef>
                  <c:f>全圆仪表盘!$B$39</c:f>
                  <c:strCache>
                    <c:ptCount val="1"/>
                    <c:pt idx="0">
                      <c:v>8000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{799DF38A-DD21-48DD-9143-EAFEF7DF282B}</c15:txfldGUID>
                      <c15:f>全圆仪表盘!$B$39</c15:f>
                      <c15:dlblFieldTableCache>
                        <c:ptCount val="1"/>
                        <c:pt idx="0">
                          <c:v>8000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layout/>
              <c:tx>
                <c:strRef>
                  <c:f>全圆仪表盘!$B$40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{0912C93B-428E-4C4C-80B3-5EAFB620F556}</c15:txfldGUID>
                      <c15:f>全圆仪表盘!$B$40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"/>
              <c:layout/>
              <c:tx>
                <c:strRef>
                  <c:f>全圆仪表盘!$B$41</c:f>
                  <c:strCache>
                    <c:ptCount val="1"/>
                    <c:pt idx="0">
                      <c:v>9000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{6F004BF6-8D8D-4AD2-AEB5-6F832DCF7DEA}</c15:txfldGUID>
                      <c15:f>全圆仪表盘!$B$41</c15:f>
                      <c15:dlblFieldTableCache>
                        <c:ptCount val="1"/>
                        <c:pt idx="0">
                          <c:v>9000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layout/>
              <c:tx>
                <c:strRef>
                  <c:f>全圆仪表盘!$B$42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{BC3FF0E2-7388-4B68-ACC3-FF0E3ABB8017}</c15:txfldGUID>
                      <c15:f>全圆仪表盘!$B$42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layout/>
              <c:tx>
                <c:strRef>
                  <c:f>全圆仪表盘!$B$43</c:f>
                  <c:strCache>
                    <c:ptCount val="1"/>
                    <c:pt idx="0">
                      <c:v>10000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{F44106FC-EF1C-41AC-A109-BAFD89E2D1F7}</c15:txfldGUID>
                      <c15:f>全圆仪表盘!$B$43</c15:f>
                      <c15:dlblFieldTableCache>
                        <c:ptCount val="1"/>
                        <c:pt idx="0">
                          <c:v>10000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layout/>
              <c:tx>
                <c:strRef>
                  <c:f>全圆仪表盘!$B$44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{1930DEED-8BA4-4487-8CD2-20F3214123F7}</c15:txfldGUID>
                      <c15:f>全圆仪表盘!$B$44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layout>
                <c:manualLayout>
                  <c:x val="1.5104166666666748E-2"/>
                  <c:y val="-0.1890577412637939"/>
                </c:manualLayout>
              </c:layout>
              <c:tx>
                <c:strRef>
                  <c:f>全圆仪表盘!$B$45</c:f>
                  <c:strCache>
                    <c:ptCount val="1"/>
                    <c:pt idx="0">
                      <c:v>5000 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{2647388D-34AC-4E4B-9F8C-B2A6C9127A86}</c15:txfldGUID>
                      <c15:f>全圆仪表盘!$B$45</c15:f>
                      <c15:dlblFieldTableCache>
                        <c:ptCount val="1"/>
                        <c:pt idx="0">
                          <c:v>5000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g/"通""用""格""式"</c:formatCode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</c:numLit>
          </c:cat>
          <c:val>
            <c:numLit>
              <c:formatCode>g/"通""用""格""式"</c:formatCode>
              <c:ptCount val="23"/>
              <c:pt idx="0">
                <c:v>0</c:v>
              </c:pt>
              <c:pt idx="1">
                <c:v>27</c:v>
              </c:pt>
              <c:pt idx="2">
                <c:v>0</c:v>
              </c:pt>
              <c:pt idx="3">
                <c:v>27</c:v>
              </c:pt>
              <c:pt idx="4">
                <c:v>0</c:v>
              </c:pt>
              <c:pt idx="5">
                <c:v>27</c:v>
              </c:pt>
              <c:pt idx="6">
                <c:v>0</c:v>
              </c:pt>
              <c:pt idx="7">
                <c:v>27</c:v>
              </c:pt>
              <c:pt idx="8">
                <c:v>0</c:v>
              </c:pt>
              <c:pt idx="9">
                <c:v>27</c:v>
              </c:pt>
              <c:pt idx="10">
                <c:v>0</c:v>
              </c:pt>
              <c:pt idx="11">
                <c:v>27</c:v>
              </c:pt>
              <c:pt idx="12">
                <c:v>0</c:v>
              </c:pt>
              <c:pt idx="13">
                <c:v>27</c:v>
              </c:pt>
              <c:pt idx="14">
                <c:v>0</c:v>
              </c:pt>
              <c:pt idx="15">
                <c:v>27</c:v>
              </c:pt>
              <c:pt idx="16">
                <c:v>0</c:v>
              </c:pt>
              <c:pt idx="17">
                <c:v>27</c:v>
              </c:pt>
              <c:pt idx="18">
                <c:v>0</c:v>
              </c:pt>
              <c:pt idx="19">
                <c:v>27</c:v>
              </c:pt>
              <c:pt idx="20">
                <c:v>0</c:v>
              </c:pt>
              <c:pt idx="21">
                <c:v>0</c:v>
              </c:pt>
              <c:pt idx="22">
                <c:v>90</c:v>
              </c:pt>
            </c:numLit>
          </c:val>
        </c:ser>
        <c:ser>
          <c:idx val="1"/>
          <c:order val="1"/>
          <c:tx>
            <c:v>预警色带</c:v>
          </c:tx>
          <c:spPr>
            <a:noFill/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00FF00"/>
                  </a:gs>
                </a:gsLst>
                <a:lin ang="0" scaled="1"/>
              </a:gradFill>
              <a:ln w="25400">
                <a:noFill/>
              </a:ln>
            </c:spPr>
          </c:dPt>
          <c:cat>
            <c:numLit>
              <c:formatCode>g/"通""用""格""式"</c:formatCode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</c:numLit>
          </c:cat>
          <c:val>
            <c:numLit>
              <c:formatCode>g/"通""用""格""式"</c:formatCode>
              <c:ptCount val="23"/>
              <c:pt idx="0">
                <c:v>270</c:v>
              </c:pt>
              <c:pt idx="1">
                <c:v>18</c:v>
              </c:pt>
              <c:pt idx="2">
                <c:v>54</c:v>
              </c:pt>
              <c:pt idx="3">
                <c:v>18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</c:ser>
        <c:ser>
          <c:idx val="2"/>
          <c:order val="2"/>
          <c:tx>
            <c:v>外圈刻度</c:v>
          </c:tx>
          <c:spPr>
            <a:solidFill>
              <a:srgbClr val="DDDDDD"/>
            </a:solidFill>
            <a:ln w="3175">
              <a:solidFill>
                <a:srgbClr val="FFFFFF"/>
              </a:solidFill>
              <a:prstDash val="solid"/>
            </a:ln>
          </c:spPr>
          <c:cat>
            <c:numLit>
              <c:formatCode>g/"通""用""格""式"</c:formatCode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</c:numLit>
          </c:cat>
          <c:val>
            <c:numLit>
              <c:formatCode>g/"通""用""格""式"</c:formatCode>
              <c:ptCount val="23"/>
              <c:pt idx="0">
                <c:v>0</c:v>
              </c:pt>
              <c:pt idx="1">
                <c:v>27</c:v>
              </c:pt>
              <c:pt idx="2">
                <c:v>0</c:v>
              </c:pt>
              <c:pt idx="3">
                <c:v>27</c:v>
              </c:pt>
              <c:pt idx="4">
                <c:v>0</c:v>
              </c:pt>
              <c:pt idx="5">
                <c:v>27</c:v>
              </c:pt>
              <c:pt idx="6">
                <c:v>0</c:v>
              </c:pt>
              <c:pt idx="7">
                <c:v>27</c:v>
              </c:pt>
              <c:pt idx="8">
                <c:v>0</c:v>
              </c:pt>
              <c:pt idx="9">
                <c:v>27</c:v>
              </c:pt>
              <c:pt idx="10">
                <c:v>0</c:v>
              </c:pt>
              <c:pt idx="11">
                <c:v>27</c:v>
              </c:pt>
              <c:pt idx="12">
                <c:v>0</c:v>
              </c:pt>
              <c:pt idx="13">
                <c:v>27</c:v>
              </c:pt>
              <c:pt idx="14">
                <c:v>0</c:v>
              </c:pt>
              <c:pt idx="15">
                <c:v>27</c:v>
              </c:pt>
              <c:pt idx="16">
                <c:v>0</c:v>
              </c:pt>
              <c:pt idx="17">
                <c:v>27</c:v>
              </c:pt>
              <c:pt idx="18">
                <c:v>0</c:v>
              </c:pt>
              <c:pt idx="19">
                <c:v>27</c:v>
              </c:pt>
              <c:pt idx="20">
                <c:v>0</c:v>
              </c:pt>
              <c:pt idx="21">
                <c:v>0</c:v>
              </c:pt>
              <c:pt idx="22">
                <c:v>90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25"/>
        <c:holeSize val="70"/>
      </c:doughnutChart>
      <c:pieChart>
        <c:varyColors val="1"/>
        <c:ser>
          <c:idx val="3"/>
          <c:order val="3"/>
          <c:tx>
            <c:strRef>
              <c:f>全圆仪表盘!$B$3</c:f>
              <c:strCache>
                <c:ptCount val="1"/>
                <c:pt idx="0">
                  <c:v>销售收入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56"/>
          <c:dPt>
            <c:idx val="0"/>
            <c:bubble3D val="0"/>
            <c:explosion val="0"/>
            <c:spPr>
              <a:noFill/>
              <a:ln w="25400">
                <a:noFill/>
              </a:ln>
            </c:spPr>
          </c:dPt>
          <c:dPt>
            <c:idx val="1"/>
            <c:bubble3D val="0"/>
            <c:explosion val="0"/>
            <c:spPr>
              <a:noFill/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2"/>
            <c:bubble3D val="0"/>
            <c:explosion val="0"/>
            <c:spPr>
              <a:noFill/>
              <a:ln w="25400">
                <a:noFill/>
              </a:ln>
            </c:spPr>
          </c:dPt>
          <c:val>
            <c:numRef>
              <c:f>全圆仪表盘!$C$4:$C$6</c:f>
              <c:numCache>
                <c:formatCode>0_ </c:formatCode>
                <c:ptCount val="3"/>
                <c:pt idx="0">
                  <c:v>130</c:v>
                </c:pt>
                <c:pt idx="1">
                  <c:v>0</c:v>
                </c:pt>
                <c:pt idx="2">
                  <c:v>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5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244" r="0.75000000000000244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47594050743667E-2"/>
          <c:y val="0"/>
          <c:w val="0.73517356484285601"/>
          <c:h val="1"/>
        </c:manualLayout>
      </c:layout>
      <c:doughnutChart>
        <c:varyColors val="1"/>
        <c:ser>
          <c:idx val="0"/>
          <c:order val="0"/>
          <c:tx>
            <c:v>内圈标签</c:v>
          </c:tx>
          <c:spPr>
            <a:noFill/>
            <a:ln w="25400">
              <a:noFill/>
            </a:ln>
          </c:spPr>
          <c:dLbls>
            <c:dLbl>
              <c:idx val="0"/>
              <c:layout/>
              <c:tx>
                <c:strRef>
                  <c:f>全圆仪表盘!$E$23</c:f>
                  <c:strCache>
                    <c:ptCount val="1"/>
                    <c:pt idx="0">
                      <c:v>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{84210DA6-168C-44B5-90A1-9EFABBD722C1}</c15:txfldGUID>
                      <c15:f>全圆仪表盘!$E$23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全圆仪表盘!$E$24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{FD4B8A33-DF8A-4BB5-AF7D-89E0FF898457}</c15:txfldGUID>
                      <c15:f>全圆仪表盘!$E$24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全圆仪表盘!$E$25</c:f>
                  <c:strCache>
                    <c:ptCount val="1"/>
                    <c:pt idx="0">
                      <c:v>50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{87293C18-A983-4898-AB5A-EDA6A2C78683}</c15:txfldGUID>
                      <c15:f>全圆仪表盘!$E$25</c15:f>
                      <c15:dlblFieldTableCache>
                        <c:ptCount val="1"/>
                        <c:pt idx="0">
                          <c:v>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全圆仪表盘!$E$26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{174041E1-77BA-47B7-8FD5-541809F806A6}</c15:txfldGUID>
                      <c15:f>全圆仪表盘!$E$26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全圆仪表盘!$E$27</c:f>
                  <c:strCache>
                    <c:ptCount val="1"/>
                    <c:pt idx="0">
                      <c:v>100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{575D5D61-C294-4EE2-9798-13743241A95F}</c15:txfldGUID>
                      <c15:f>全圆仪表盘!$E$27</c15:f>
                      <c15:dlblFieldTableCache>
                        <c:ptCount val="1"/>
                        <c:pt idx="0">
                          <c:v>100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全圆仪表盘!$E$28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{6FD36FF7-F811-48BD-973C-8DB77D87E4C9}</c15:txfldGUID>
                      <c15:f>全圆仪表盘!$E$28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全圆仪表盘!$E$29</c:f>
                  <c:strCache>
                    <c:ptCount val="1"/>
                    <c:pt idx="0">
                      <c:v>150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{370A93B6-5FE1-498B-AFED-7BDD23460C8A}</c15:txfldGUID>
                      <c15:f>全圆仪表盘!$E$29</c15:f>
                      <c15:dlblFieldTableCache>
                        <c:ptCount val="1"/>
                        <c:pt idx="0">
                          <c:v>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全圆仪表盘!$E$30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{898B82F2-C607-4385-86AA-9618A4A1FC4F}</c15:txfldGUID>
                      <c15:f>全圆仪表盘!$E$30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全圆仪表盘!$E$31</c:f>
                  <c:strCache>
                    <c:ptCount val="1"/>
                    <c:pt idx="0">
                      <c:v>200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{C784B07F-51EF-44E7-8066-BB6C9977C3CE}</c15:txfldGUID>
                      <c15:f>全圆仪表盘!$E$31</c15:f>
                      <c15:dlblFieldTableCache>
                        <c:ptCount val="1"/>
                        <c:pt idx="0">
                          <c:v>200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全圆仪表盘!$E$32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{30C34F0C-0093-4312-A2D8-8AA6B369E156}</c15:txfldGUID>
                      <c15:f>全圆仪表盘!$E$32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全圆仪表盘!$E$33</c:f>
                  <c:strCache>
                    <c:ptCount val="1"/>
                    <c:pt idx="0">
                      <c:v>250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{FB718B2C-8572-4F05-BC15-BB18DBD5EC86}</c15:txfldGUID>
                      <c15:f>全圆仪表盘!$E$33</c15:f>
                      <c15:dlblFieldTableCache>
                        <c:ptCount val="1"/>
                        <c:pt idx="0">
                          <c:v>250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全圆仪表盘!$E$34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{40B9F606-46E5-45DE-B16D-32174ED143AB}</c15:txfldGUID>
                      <c15:f>全圆仪表盘!$E$34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全圆仪表盘!$E$35</c:f>
                  <c:strCache>
                    <c:ptCount val="1"/>
                    <c:pt idx="0">
                      <c:v>300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{25AE3102-12CF-41DA-A0A3-1D5CF1F68630}</c15:txfldGUID>
                      <c15:f>全圆仪表盘!$E$35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全圆仪表盘!$E$36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{D2E57953-8A5F-484C-A8FB-6B0ADE091344}</c15:txfldGUID>
                      <c15:f>全圆仪表盘!$E$36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/>
              <c:tx>
                <c:strRef>
                  <c:f>全圆仪表盘!$E$37</c:f>
                  <c:strCache>
                    <c:ptCount val="1"/>
                    <c:pt idx="0">
                      <c:v>350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{B30B58C0-637A-49EE-A4D4-CE85FBDB147B}</c15:txfldGUID>
                      <c15:f>全圆仪表盘!$E$37</c15:f>
                      <c15:dlblFieldTableCache>
                        <c:ptCount val="1"/>
                        <c:pt idx="0">
                          <c:v>350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全圆仪表盘!$E$38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{ED52A05F-B6CE-4903-9ED7-578BA8A9C58E}</c15:txfldGUID>
                      <c15:f>全圆仪表盘!$E$38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/>
              <c:tx>
                <c:strRef>
                  <c:f>全圆仪表盘!$E$39</c:f>
                  <c:strCache>
                    <c:ptCount val="1"/>
                    <c:pt idx="0">
                      <c:v>400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{F702F99F-2F6E-4C23-8766-6209FF7CACEC}</c15:txfldGUID>
                      <c15:f>全圆仪表盘!$E$39</c15:f>
                      <c15:dlblFieldTableCache>
                        <c:ptCount val="1"/>
                        <c:pt idx="0">
                          <c:v>400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layout/>
              <c:tx>
                <c:strRef>
                  <c:f>全圆仪表盘!$E$40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{86E13E03-EF31-4064-879E-7AFD6BED8195}</c15:txfldGUID>
                      <c15:f>全圆仪表盘!$E$40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"/>
              <c:layout/>
              <c:tx>
                <c:strRef>
                  <c:f>全圆仪表盘!$E$41</c:f>
                  <c:strCache>
                    <c:ptCount val="1"/>
                    <c:pt idx="0">
                      <c:v>450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{EDE334E8-7761-4410-8BE4-F0DDEAD0BCC4}</c15:txfldGUID>
                      <c15:f>全圆仪表盘!$E$41</c15:f>
                      <c15:dlblFieldTableCache>
                        <c:ptCount val="1"/>
                        <c:pt idx="0">
                          <c:v>450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layout/>
              <c:tx>
                <c:strRef>
                  <c:f>全圆仪表盘!$E$42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{09B0DCB3-B53B-40AD-8099-42FF42E90DFE}</c15:txfldGUID>
                      <c15:f>全圆仪表盘!$E$42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layout/>
              <c:tx>
                <c:strRef>
                  <c:f>全圆仪表盘!$E$43</c:f>
                  <c:strCache>
                    <c:ptCount val="1"/>
                    <c:pt idx="0">
                      <c:v>500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{14773BE6-40B6-425C-8F8E-4FF4D97A893B}</c15:txfldGUID>
                      <c15:f>全圆仪表盘!$E$43</c15:f>
                      <c15:dlblFieldTableCache>
                        <c:ptCount val="1"/>
                        <c:pt idx="0">
                          <c:v>500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layout/>
              <c:tx>
                <c:strRef>
                  <c:f>全圆仪表盘!$E$44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{7E3FFDF6-E528-412C-879E-E636D1D8AA20}</c15:txfldGUID>
                      <c15:f>全圆仪表盘!$E$44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layout>
                <c:manualLayout>
                  <c:x val="-8.0725065616798417E-3"/>
                  <c:y val="-0.1890577412637939"/>
                </c:manualLayout>
              </c:layout>
              <c:tx>
                <c:strRef>
                  <c:f>全圆仪表盘!$E$45</c:f>
                  <c:strCache>
                    <c:ptCount val="1"/>
                    <c:pt idx="0">
                      <c:v>239 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zh-CN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{E6C79990-307D-4380-AB2F-0F2DE6FFFAC4}</c15:txfldGUID>
                      <c15:f>全圆仪表盘!$E$45</c15:f>
                      <c15:dlblFieldTableCache>
                        <c:ptCount val="1"/>
                        <c:pt idx="0">
                          <c:v>239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g/"通""用""格""式"</c:formatCode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</c:numLit>
          </c:cat>
          <c:val>
            <c:numLit>
              <c:formatCode>g/"通""用""格""式"</c:formatCode>
              <c:ptCount val="23"/>
              <c:pt idx="0">
                <c:v>0</c:v>
              </c:pt>
              <c:pt idx="1">
                <c:v>27</c:v>
              </c:pt>
              <c:pt idx="2">
                <c:v>0</c:v>
              </c:pt>
              <c:pt idx="3">
                <c:v>27</c:v>
              </c:pt>
              <c:pt idx="4">
                <c:v>0</c:v>
              </c:pt>
              <c:pt idx="5">
                <c:v>27</c:v>
              </c:pt>
              <c:pt idx="6">
                <c:v>0</c:v>
              </c:pt>
              <c:pt idx="7">
                <c:v>27</c:v>
              </c:pt>
              <c:pt idx="8">
                <c:v>0</c:v>
              </c:pt>
              <c:pt idx="9">
                <c:v>27</c:v>
              </c:pt>
              <c:pt idx="10">
                <c:v>0</c:v>
              </c:pt>
              <c:pt idx="11">
                <c:v>27</c:v>
              </c:pt>
              <c:pt idx="12">
                <c:v>0</c:v>
              </c:pt>
              <c:pt idx="13">
                <c:v>27</c:v>
              </c:pt>
              <c:pt idx="14">
                <c:v>0</c:v>
              </c:pt>
              <c:pt idx="15">
                <c:v>27</c:v>
              </c:pt>
              <c:pt idx="16">
                <c:v>0</c:v>
              </c:pt>
              <c:pt idx="17">
                <c:v>27</c:v>
              </c:pt>
              <c:pt idx="18">
                <c:v>0</c:v>
              </c:pt>
              <c:pt idx="19">
                <c:v>27</c:v>
              </c:pt>
              <c:pt idx="20">
                <c:v>0</c:v>
              </c:pt>
              <c:pt idx="21">
                <c:v>0</c:v>
              </c:pt>
              <c:pt idx="22">
                <c:v>90</c:v>
              </c:pt>
            </c:numLit>
          </c:val>
        </c:ser>
        <c:ser>
          <c:idx val="1"/>
          <c:order val="1"/>
          <c:tx>
            <c:v>预警色带</c:v>
          </c:tx>
          <c:spPr>
            <a:noFill/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00FF00"/>
                  </a:gs>
                </a:gsLst>
                <a:lin ang="0" scaled="1"/>
              </a:gradFill>
              <a:ln w="25400">
                <a:noFill/>
              </a:ln>
            </c:spPr>
          </c:dPt>
          <c:cat>
            <c:numLit>
              <c:formatCode>g/"通""用""格""式"</c:formatCode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</c:numLit>
          </c:cat>
          <c:val>
            <c:numLit>
              <c:formatCode>g/"通""用""格""式"</c:formatCode>
              <c:ptCount val="23"/>
              <c:pt idx="0">
                <c:v>270</c:v>
              </c:pt>
              <c:pt idx="1">
                <c:v>18</c:v>
              </c:pt>
              <c:pt idx="2">
                <c:v>54</c:v>
              </c:pt>
              <c:pt idx="3">
                <c:v>18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</c:ser>
        <c:ser>
          <c:idx val="2"/>
          <c:order val="2"/>
          <c:tx>
            <c:v>外圈刻度</c:v>
          </c:tx>
          <c:spPr>
            <a:solidFill>
              <a:srgbClr val="DDDDDD"/>
            </a:solidFill>
            <a:ln w="3175">
              <a:solidFill>
                <a:srgbClr val="FFFFFF"/>
              </a:solidFill>
              <a:prstDash val="solid"/>
            </a:ln>
          </c:spPr>
          <c:cat>
            <c:numLit>
              <c:formatCode>g/"通""用""格""式"</c:formatCode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</c:numLit>
          </c:cat>
          <c:val>
            <c:numLit>
              <c:formatCode>g/"通""用""格""式"</c:formatCode>
              <c:ptCount val="23"/>
              <c:pt idx="0">
                <c:v>0</c:v>
              </c:pt>
              <c:pt idx="1">
                <c:v>27</c:v>
              </c:pt>
              <c:pt idx="2">
                <c:v>0</c:v>
              </c:pt>
              <c:pt idx="3">
                <c:v>27</c:v>
              </c:pt>
              <c:pt idx="4">
                <c:v>0</c:v>
              </c:pt>
              <c:pt idx="5">
                <c:v>27</c:v>
              </c:pt>
              <c:pt idx="6">
                <c:v>0</c:v>
              </c:pt>
              <c:pt idx="7">
                <c:v>27</c:v>
              </c:pt>
              <c:pt idx="8">
                <c:v>0</c:v>
              </c:pt>
              <c:pt idx="9">
                <c:v>27</c:v>
              </c:pt>
              <c:pt idx="10">
                <c:v>0</c:v>
              </c:pt>
              <c:pt idx="11">
                <c:v>27</c:v>
              </c:pt>
              <c:pt idx="12">
                <c:v>0</c:v>
              </c:pt>
              <c:pt idx="13">
                <c:v>27</c:v>
              </c:pt>
              <c:pt idx="14">
                <c:v>0</c:v>
              </c:pt>
              <c:pt idx="15">
                <c:v>27</c:v>
              </c:pt>
              <c:pt idx="16">
                <c:v>0</c:v>
              </c:pt>
              <c:pt idx="17">
                <c:v>27</c:v>
              </c:pt>
              <c:pt idx="18">
                <c:v>0</c:v>
              </c:pt>
              <c:pt idx="19">
                <c:v>27</c:v>
              </c:pt>
              <c:pt idx="20">
                <c:v>0</c:v>
              </c:pt>
              <c:pt idx="21">
                <c:v>0</c:v>
              </c:pt>
              <c:pt idx="22">
                <c:v>90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25"/>
        <c:holeSize val="70"/>
      </c:doughnutChart>
      <c:pieChart>
        <c:varyColors val="1"/>
        <c:ser>
          <c:idx val="3"/>
          <c:order val="3"/>
          <c:tx>
            <c:strRef>
              <c:f>全圆仪表盘!$E$3</c:f>
              <c:strCache>
                <c:ptCount val="1"/>
                <c:pt idx="0">
                  <c:v>净利润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56"/>
          <c:dPt>
            <c:idx val="0"/>
            <c:bubble3D val="0"/>
            <c:explosion val="0"/>
            <c:spPr>
              <a:noFill/>
              <a:ln w="25400">
                <a:noFill/>
              </a:ln>
            </c:spPr>
          </c:dPt>
          <c:dPt>
            <c:idx val="1"/>
            <c:bubble3D val="0"/>
            <c:explosion val="0"/>
            <c:spPr>
              <a:noFill/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2"/>
            <c:bubble3D val="0"/>
            <c:explosion val="0"/>
            <c:spPr>
              <a:noFill/>
              <a:ln w="25400">
                <a:noFill/>
              </a:ln>
            </c:spPr>
          </c:dPt>
          <c:val>
            <c:numRef>
              <c:f>全圆仪表盘!$F$4:$F$6</c:f>
              <c:numCache>
                <c:formatCode>0_ </c:formatCode>
                <c:ptCount val="3"/>
                <c:pt idx="0">
                  <c:v>124.23215999999999</c:v>
                </c:pt>
                <c:pt idx="1">
                  <c:v>0</c:v>
                </c:pt>
                <c:pt idx="2">
                  <c:v>235.76784000000001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5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244" r="0.75000000000000244" t="1" header="0.5" footer="0.5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16" fmlaLink="$E$1" max="20" min="1" page="10" val="14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3.emf"/><Relationship Id="rId13" Type="http://schemas.openxmlformats.org/officeDocument/2006/relationships/image" Target="../media/image38.emf"/><Relationship Id="rId18" Type="http://schemas.openxmlformats.org/officeDocument/2006/relationships/image" Target="../media/image43.emf"/><Relationship Id="rId3" Type="http://schemas.openxmlformats.org/officeDocument/2006/relationships/image" Target="../media/image28.emf"/><Relationship Id="rId21" Type="http://schemas.openxmlformats.org/officeDocument/2006/relationships/image" Target="../media/image46.emf"/><Relationship Id="rId7" Type="http://schemas.openxmlformats.org/officeDocument/2006/relationships/image" Target="../media/image32.emf"/><Relationship Id="rId12" Type="http://schemas.openxmlformats.org/officeDocument/2006/relationships/image" Target="../media/image37.emf"/><Relationship Id="rId17" Type="http://schemas.openxmlformats.org/officeDocument/2006/relationships/image" Target="../media/image42.emf"/><Relationship Id="rId25" Type="http://schemas.openxmlformats.org/officeDocument/2006/relationships/image" Target="../media/image50.emf"/><Relationship Id="rId2" Type="http://schemas.openxmlformats.org/officeDocument/2006/relationships/image" Target="../media/image27.emf"/><Relationship Id="rId16" Type="http://schemas.openxmlformats.org/officeDocument/2006/relationships/image" Target="../media/image41.emf"/><Relationship Id="rId20" Type="http://schemas.openxmlformats.org/officeDocument/2006/relationships/image" Target="../media/image45.emf"/><Relationship Id="rId1" Type="http://schemas.openxmlformats.org/officeDocument/2006/relationships/image" Target="../media/image26.emf"/><Relationship Id="rId6" Type="http://schemas.openxmlformats.org/officeDocument/2006/relationships/image" Target="../media/image31.emf"/><Relationship Id="rId11" Type="http://schemas.openxmlformats.org/officeDocument/2006/relationships/image" Target="../media/image36.emf"/><Relationship Id="rId24" Type="http://schemas.openxmlformats.org/officeDocument/2006/relationships/image" Target="../media/image49.emf"/><Relationship Id="rId5" Type="http://schemas.openxmlformats.org/officeDocument/2006/relationships/image" Target="../media/image30.emf"/><Relationship Id="rId15" Type="http://schemas.openxmlformats.org/officeDocument/2006/relationships/image" Target="../media/image40.emf"/><Relationship Id="rId23" Type="http://schemas.openxmlformats.org/officeDocument/2006/relationships/image" Target="../media/image48.emf"/><Relationship Id="rId10" Type="http://schemas.openxmlformats.org/officeDocument/2006/relationships/image" Target="../media/image35.emf"/><Relationship Id="rId19" Type="http://schemas.openxmlformats.org/officeDocument/2006/relationships/image" Target="../media/image44.emf"/><Relationship Id="rId4" Type="http://schemas.openxmlformats.org/officeDocument/2006/relationships/image" Target="../media/image29.emf"/><Relationship Id="rId9" Type="http://schemas.openxmlformats.org/officeDocument/2006/relationships/image" Target="../media/image34.emf"/><Relationship Id="rId14" Type="http://schemas.openxmlformats.org/officeDocument/2006/relationships/image" Target="../media/image39.emf"/><Relationship Id="rId22" Type="http://schemas.openxmlformats.org/officeDocument/2006/relationships/image" Target="../media/image4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28575</xdr:rowOff>
        </xdr:from>
        <xdr:to>
          <xdr:col>3</xdr:col>
          <xdr:colOff>0</xdr:colOff>
          <xdr:row>7</xdr:row>
          <xdr:rowOff>9525</xdr:rowOff>
        </xdr:to>
        <xdr:pic>
          <xdr:nvPicPr>
            <xdr:cNvPr id="4098" name="Picture 2"/>
            <xdr:cNvPicPr>
              <a:picLocks noChangeAspect="1" noChangeArrowheads="1"/>
              <a:extLst>
                <a:ext uri="{84589F7E-364E-4C9E-8A38-B11213B215E9}">
                  <a14:cameraTool cellRange="多折线图!$A$30:$U$49" spid="_x0000_s41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00375" y="2266950"/>
              <a:ext cx="2114550" cy="13144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3</xdr:col>
          <xdr:colOff>0</xdr:colOff>
          <xdr:row>6</xdr:row>
          <xdr:rowOff>0</xdr:rowOff>
        </xdr:to>
        <xdr:pic>
          <xdr:nvPicPr>
            <xdr:cNvPr id="4099" name="Picture 3"/>
            <xdr:cNvPicPr>
              <a:picLocks noChangeAspect="1" noChangeArrowheads="1"/>
              <a:extLst>
                <a:ext uri="{84589F7E-364E-4C9E-8A38-B11213B215E9}">
                  <a14:cameraTool cellRange="柏拉图!$A$19:$G$35" spid="_x0000_s415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000375" y="904875"/>
              <a:ext cx="211455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8</xdr:row>
          <xdr:rowOff>0</xdr:rowOff>
        </xdr:to>
        <xdr:pic>
          <xdr:nvPicPr>
            <xdr:cNvPr id="4100" name="Picture 4"/>
            <xdr:cNvPicPr>
              <a:picLocks noChangeAspect="1" noChangeArrowheads="1"/>
              <a:extLst>
                <a:ext uri="{84589F7E-364E-4C9E-8A38-B11213B215E9}">
                  <a14:cameraTool cellRange="柏拉图!$A$19:$G$35" spid="_x0000_s415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000375" y="3571875"/>
              <a:ext cx="211455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9</xdr:row>
          <xdr:rowOff>0</xdr:rowOff>
        </xdr:to>
        <xdr:pic>
          <xdr:nvPicPr>
            <xdr:cNvPr id="4101" name="Picture 5"/>
            <xdr:cNvPicPr>
              <a:picLocks noChangeAspect="1" noChangeArrowheads="1"/>
              <a:extLst>
                <a:ext uri="{84589F7E-364E-4C9E-8A38-B11213B215E9}">
                  <a14:cameraTool cellRange="瀑布图!$A$17:$G$29" spid="_x0000_s415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000375" y="4905375"/>
              <a:ext cx="211455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0</xdr:colOff>
          <xdr:row>10</xdr:row>
          <xdr:rowOff>0</xdr:rowOff>
        </xdr:to>
        <xdr:pic>
          <xdr:nvPicPr>
            <xdr:cNvPr id="4102" name="Picture 6"/>
            <xdr:cNvPicPr>
              <a:picLocks noChangeAspect="1" noChangeArrowheads="1"/>
              <a:extLst>
                <a:ext uri="{84589F7E-364E-4C9E-8A38-B11213B215E9}">
                  <a14:cameraTool cellRange="柱状对比图!$A$21:$F$33" spid="_x0000_s415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000375" y="6238875"/>
              <a:ext cx="211455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11</xdr:row>
          <xdr:rowOff>0</xdr:rowOff>
        </xdr:to>
        <xdr:pic>
          <xdr:nvPicPr>
            <xdr:cNvPr id="4103" name="Picture 7"/>
            <xdr:cNvPicPr>
              <a:picLocks noChangeAspect="1" noChangeArrowheads="1"/>
              <a:extLst>
                <a:ext uri="{84589F7E-364E-4C9E-8A38-B11213B215E9}">
                  <a14:cameraTool cellRange="子弹图!$A$23:$I$37" spid="_x0000_s415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000375" y="7572375"/>
              <a:ext cx="211455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pic>
          <xdr:nvPicPr>
            <xdr:cNvPr id="4104" name="Picture 8"/>
            <xdr:cNvPicPr>
              <a:picLocks noChangeAspect="1" noChangeArrowheads="1"/>
              <a:extLst>
                <a:ext uri="{84589F7E-364E-4C9E-8A38-B11213B215E9}">
                  <a14:cameraTool cellRange="百分比方块图!$D$9:$M$18" spid="_x0000_s4156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3000375" y="8905875"/>
              <a:ext cx="211455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0</xdr:colOff>
          <xdr:row>13</xdr:row>
          <xdr:rowOff>0</xdr:rowOff>
        </xdr:to>
        <xdr:pic>
          <xdr:nvPicPr>
            <xdr:cNvPr id="4105" name="Picture 9"/>
            <xdr:cNvPicPr>
              <a:picLocks noChangeAspect="1" noChangeArrowheads="1"/>
              <a:extLst>
                <a:ext uri="{84589F7E-364E-4C9E-8A38-B11213B215E9}">
                  <a14:cameraTool cellRange="半圆仪表盘!$A$9:$E$20" spid="_x0000_s4157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3000375" y="10239375"/>
              <a:ext cx="211455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1495425</xdr:colOff>
          <xdr:row>14</xdr:row>
          <xdr:rowOff>0</xdr:rowOff>
        </xdr:to>
        <xdr:pic>
          <xdr:nvPicPr>
            <xdr:cNvPr id="4107" name="Picture 11"/>
            <xdr:cNvPicPr>
              <a:picLocks noChangeAspect="1" noChangeArrowheads="1"/>
              <a:extLst>
                <a:ext uri="{84589F7E-364E-4C9E-8A38-B11213B215E9}">
                  <a14:cameraTool cellRange="全圆仪表盘!$B$12:$D$19" spid="_x0000_s415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3000375" y="11572875"/>
              <a:ext cx="1495425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3</xdr:col>
          <xdr:colOff>0</xdr:colOff>
          <xdr:row>15</xdr:row>
          <xdr:rowOff>19050</xdr:rowOff>
        </xdr:to>
        <xdr:pic>
          <xdr:nvPicPr>
            <xdr:cNvPr id="4108" name="Picture 12"/>
            <xdr:cNvPicPr>
              <a:picLocks noChangeAspect="1" noChangeArrowheads="1"/>
              <a:extLst>
                <a:ext uri="{84589F7E-364E-4C9E-8A38-B11213B215E9}">
                  <a14:cameraTool cellRange="阶梯图!$A$36:$H$48" spid="_x0000_s4159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3000375" y="12906375"/>
              <a:ext cx="2114550" cy="1352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0</xdr:colOff>
          <xdr:row>16</xdr:row>
          <xdr:rowOff>0</xdr:rowOff>
        </xdr:to>
        <xdr:pic>
          <xdr:nvPicPr>
            <xdr:cNvPr id="4109" name="Picture 13"/>
            <xdr:cNvPicPr>
              <a:picLocks noChangeAspect="1" noChangeArrowheads="1"/>
              <a:extLst>
                <a:ext uri="{84589F7E-364E-4C9E-8A38-B11213B215E9}">
                  <a14:cameraTool cellRange="箱型图!$A$29:$H$46" spid="_x0000_s4160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3000375" y="14239875"/>
              <a:ext cx="211455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17</xdr:row>
          <xdr:rowOff>0</xdr:rowOff>
        </xdr:to>
        <xdr:pic>
          <xdr:nvPicPr>
            <xdr:cNvPr id="4110" name="Picture 14"/>
            <xdr:cNvPicPr>
              <a:picLocks noChangeAspect="1" noChangeArrowheads="1"/>
              <a:extLst>
                <a:ext uri="{84589F7E-364E-4C9E-8A38-B11213B215E9}">
                  <a14:cameraTool cellRange="半圆式饼图!$A$15:$F$26" spid="_x0000_s4161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3000375" y="15573375"/>
              <a:ext cx="211455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0</xdr:colOff>
          <xdr:row>6</xdr:row>
          <xdr:rowOff>0</xdr:rowOff>
        </xdr:to>
        <xdr:pic>
          <xdr:nvPicPr>
            <xdr:cNvPr id="4111" name="Picture 15"/>
            <xdr:cNvPicPr>
              <a:picLocks noChangeAspect="1" noChangeArrowheads="1"/>
              <a:extLst>
                <a:ext uri="{84589F7E-364E-4C9E-8A38-B11213B215E9}">
                  <a14:cameraTool cellRange="手风琴图!$A$19:$F$32" spid="_x0000_s4162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7620000" y="904875"/>
              <a:ext cx="236220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pic>
          <xdr:nvPicPr>
            <xdr:cNvPr id="4112" name="Picture 16"/>
            <xdr:cNvPicPr>
              <a:picLocks noChangeAspect="1" noChangeArrowheads="1"/>
              <a:extLst>
                <a:ext uri="{84589F7E-364E-4C9E-8A38-B11213B215E9}">
                  <a14:cameraTool cellRange="不等宽柱状图!$A$12:$E$21" spid="_x0000_s4163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7620000" y="2238375"/>
              <a:ext cx="236220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9525</xdr:rowOff>
        </xdr:to>
        <xdr:pic>
          <xdr:nvPicPr>
            <xdr:cNvPr id="4113" name="Picture 17"/>
            <xdr:cNvPicPr>
              <a:picLocks noChangeAspect="1" noChangeArrowheads="1"/>
              <a:extLst>
                <a:ext uri="{84589F7E-364E-4C9E-8A38-B11213B215E9}">
                  <a14:cameraTool cellRange="多度量的不等宽条形图!$A$16:$H$23" spid="_x0000_s4164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7620000" y="3571875"/>
              <a:ext cx="2362200" cy="13430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pic>
          <xdr:nvPicPr>
            <xdr:cNvPr id="4114" name="Picture 18"/>
            <xdr:cNvPicPr>
              <a:picLocks noChangeAspect="1" noChangeArrowheads="1"/>
              <a:extLst>
                <a:ext uri="{84589F7E-364E-4C9E-8A38-B11213B215E9}">
                  <a14:cameraTool cellRange="滑珠图!$A$19:$F$33" spid="_x0000_s4165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7620000" y="4905375"/>
              <a:ext cx="236220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pic>
          <xdr:nvPicPr>
            <xdr:cNvPr id="4115" name="Picture 19"/>
            <xdr:cNvPicPr>
              <a:picLocks noChangeAspect="1" noChangeArrowheads="1"/>
              <a:extLst>
                <a:ext uri="{84589F7E-364E-4C9E-8A38-B11213B215E9}">
                  <a14:cameraTool cellRange="纵向折线图!$A$17:$D$33" spid="_x0000_s4166"/>
                </a:ext>
              </a:extLst>
            </xdr:cNvPicPr>
          </xdr:nvPicPr>
          <xdr:blipFill>
            <a:blip xmlns:r="http://schemas.openxmlformats.org/officeDocument/2006/relationships" r:embed="rId17"/>
            <a:srcRect/>
            <a:stretch>
              <a:fillRect/>
            </a:stretch>
          </xdr:blipFill>
          <xdr:spPr bwMode="auto">
            <a:xfrm>
              <a:off x="7620000" y="6238875"/>
              <a:ext cx="236220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pic>
          <xdr:nvPicPr>
            <xdr:cNvPr id="4116" name="Picture 20"/>
            <xdr:cNvPicPr>
              <a:picLocks noChangeAspect="1" noChangeArrowheads="1"/>
              <a:extLst>
                <a:ext uri="{84589F7E-364E-4C9E-8A38-B11213B215E9}">
                  <a14:cameraTool cellRange="漏斗图!$A$13:$E$23" spid="_x0000_s4167"/>
                </a:ext>
              </a:extLst>
            </xdr:cNvPicPr>
          </xdr:nvPicPr>
          <xdr:blipFill>
            <a:blip xmlns:r="http://schemas.openxmlformats.org/officeDocument/2006/relationships" r:embed="rId18"/>
            <a:srcRect/>
            <a:stretch>
              <a:fillRect/>
            </a:stretch>
          </xdr:blipFill>
          <xdr:spPr bwMode="auto">
            <a:xfrm>
              <a:off x="7620000" y="7572375"/>
              <a:ext cx="236220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pic>
          <xdr:nvPicPr>
            <xdr:cNvPr id="4117" name="Picture 21"/>
            <xdr:cNvPicPr>
              <a:picLocks noChangeAspect="1" noChangeArrowheads="1"/>
              <a:extLst>
                <a:ext uri="{84589F7E-364E-4C9E-8A38-B11213B215E9}">
                  <a14:cameraTool cellRange="旋风图!$A$14:$E$25" spid="_x0000_s4168"/>
                </a:ext>
              </a:extLst>
            </xdr:cNvPicPr>
          </xdr:nvPicPr>
          <xdr:blipFill>
            <a:blip xmlns:r="http://schemas.openxmlformats.org/officeDocument/2006/relationships" r:embed="rId19"/>
            <a:srcRect/>
            <a:stretch>
              <a:fillRect/>
            </a:stretch>
          </xdr:blipFill>
          <xdr:spPr bwMode="auto">
            <a:xfrm>
              <a:off x="7620000" y="8905875"/>
              <a:ext cx="236220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pic>
          <xdr:nvPicPr>
            <xdr:cNvPr id="4118" name="Picture 22"/>
            <xdr:cNvPicPr>
              <a:picLocks noChangeAspect="1" noChangeArrowheads="1"/>
              <a:extLst>
                <a:ext uri="{84589F7E-364E-4C9E-8A38-B11213B215E9}">
                  <a14:cameraTool cellRange="马赛克图!$A$12:$F$25" spid="_x0000_s4169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7620000" y="10239375"/>
              <a:ext cx="236220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pic>
          <xdr:nvPicPr>
            <xdr:cNvPr id="4119" name="Picture 23"/>
            <xdr:cNvPicPr>
              <a:picLocks noChangeAspect="1" noChangeArrowheads="1"/>
              <a:extLst>
                <a:ext uri="{84589F7E-364E-4C9E-8A38-B11213B215E9}">
                  <a14:cameraTool cellRange="不等间距柱状图!$A$14:$F$28" spid="_x0000_s4170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7620000" y="11572875"/>
              <a:ext cx="236220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pic>
          <xdr:nvPicPr>
            <xdr:cNvPr id="4120" name="Picture 24"/>
            <xdr:cNvPicPr>
              <a:picLocks noChangeAspect="1" noChangeArrowheads="1"/>
              <a:extLst>
                <a:ext uri="{84589F7E-364E-4C9E-8A38-B11213B215E9}">
                  <a14:cameraTool cellRange="半圆气泡图!$A$12:$E$23" spid="_x0000_s4171"/>
                </a:ext>
              </a:extLst>
            </xdr:cNvPicPr>
          </xdr:nvPicPr>
          <xdr:blipFill>
            <a:blip xmlns:r="http://schemas.openxmlformats.org/officeDocument/2006/relationships" r:embed="rId22"/>
            <a:srcRect/>
            <a:stretch>
              <a:fillRect/>
            </a:stretch>
          </xdr:blipFill>
          <xdr:spPr bwMode="auto">
            <a:xfrm>
              <a:off x="7620000" y="12906375"/>
              <a:ext cx="236220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pic>
          <xdr:nvPicPr>
            <xdr:cNvPr id="4122" name="Picture 26"/>
            <xdr:cNvPicPr>
              <a:picLocks noChangeAspect="1" noChangeArrowheads="1"/>
              <a:extLst>
                <a:ext uri="{84589F7E-364E-4C9E-8A38-B11213B215E9}">
                  <a14:cameraTool cellRange="南丁格尔玫瑰图!$H$24:$K$31" spid="_x0000_s4172"/>
                </a:ext>
              </a:extLst>
            </xdr:cNvPicPr>
          </xdr:nvPicPr>
          <xdr:blipFill>
            <a:blip xmlns:r="http://schemas.openxmlformats.org/officeDocument/2006/relationships" r:embed="rId23"/>
            <a:srcRect/>
            <a:stretch>
              <a:fillRect/>
            </a:stretch>
          </xdr:blipFill>
          <xdr:spPr bwMode="auto">
            <a:xfrm>
              <a:off x="7620000" y="14239875"/>
              <a:ext cx="236220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pic>
          <xdr:nvPicPr>
            <xdr:cNvPr id="4123" name="Picture 27"/>
            <xdr:cNvPicPr>
              <a:picLocks noChangeAspect="1" noChangeArrowheads="1"/>
              <a:extLst>
                <a:ext uri="{84589F7E-364E-4C9E-8A38-B11213B215E9}">
                  <a14:cameraTool cellRange="矩阵图!$A$16:$H$30" spid="_x0000_s4173"/>
                </a:ext>
              </a:extLst>
            </xdr:cNvPicPr>
          </xdr:nvPicPr>
          <xdr:blipFill>
            <a:blip xmlns:r="http://schemas.openxmlformats.org/officeDocument/2006/relationships" r:embed="rId24"/>
            <a:srcRect/>
            <a:stretch>
              <a:fillRect/>
            </a:stretch>
          </xdr:blipFill>
          <xdr:spPr bwMode="auto">
            <a:xfrm>
              <a:off x="7620000" y="15573375"/>
              <a:ext cx="236220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0</xdr:colOff>
          <xdr:row>18</xdr:row>
          <xdr:rowOff>0</xdr:rowOff>
        </xdr:to>
        <xdr:pic>
          <xdr:nvPicPr>
            <xdr:cNvPr id="4124" name="Picture 28"/>
            <xdr:cNvPicPr>
              <a:picLocks noChangeAspect="1" noChangeArrowheads="1"/>
              <a:extLst>
                <a:ext uri="{84589F7E-364E-4C9E-8A38-B11213B215E9}">
                  <a14:cameraTool cellRange="跑道圆环图!$A$13:$F$24" spid="_x0000_s4174"/>
                </a:ext>
              </a:extLst>
            </xdr:cNvPicPr>
          </xdr:nvPicPr>
          <xdr:blipFill>
            <a:blip xmlns:r="http://schemas.openxmlformats.org/officeDocument/2006/relationships" r:embed="rId25"/>
            <a:srcRect/>
            <a:stretch>
              <a:fillRect/>
            </a:stretch>
          </xdr:blipFill>
          <xdr:spPr bwMode="auto">
            <a:xfrm>
              <a:off x="3000375" y="16906875"/>
              <a:ext cx="2114550" cy="1333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38100</xdr:rowOff>
    </xdr:from>
    <xdr:to>
      <xdr:col>4</xdr:col>
      <xdr:colOff>180975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11</xdr:row>
      <xdr:rowOff>28575</xdr:rowOff>
    </xdr:from>
    <xdr:to>
      <xdr:col>7</xdr:col>
      <xdr:colOff>257175</xdr:colOff>
      <xdr:row>19</xdr:row>
      <xdr:rowOff>0</xdr:rowOff>
    </xdr:to>
    <xdr:graphicFrame macro="">
      <xdr:nvGraphicFramePr>
        <xdr:cNvPr id="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638175</xdr:colOff>
      <xdr:row>11</xdr:row>
      <xdr:rowOff>0</xdr:rowOff>
    </xdr:from>
    <xdr:to>
      <xdr:col>9</xdr:col>
      <xdr:colOff>0</xdr:colOff>
      <xdr:row>18</xdr:row>
      <xdr:rowOff>161925</xdr:rowOff>
    </xdr:to>
    <xdr:graphicFrame macro="">
      <xdr:nvGraphicFramePr>
        <xdr:cNvPr id="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0.47947</cdr:x>
      <cdr:y>0.47666</cdr:y>
    </cdr:from>
    <cdr:to>
      <cdr:x>0.53413</cdr:x>
      <cdr:y>0.53638</cdr:y>
    </cdr:to>
    <cdr:sp macro="" textlink="">
      <cdr:nvSpPr>
        <cdr:cNvPr id="23555" name="Oval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318" y="538918"/>
          <a:ext cx="67158" cy="67123"/>
        </a:xfrm>
        <a:prstGeom xmlns:a="http://schemas.openxmlformats.org/drawingml/2006/main" prst="ellipse">
          <a:avLst/>
        </a:prstGeom>
        <a:solidFill xmlns:a="http://schemas.openxmlformats.org/drawingml/2006/main">
          <a:srgbClr val="CCE8CC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CN" altLang="en-US"/>
        </a:p>
      </cdr:txBody>
    </cdr:sp>
  </cdr:relSizeAnchor>
  <cdr:relSizeAnchor xmlns:cdr="http://schemas.openxmlformats.org/drawingml/2006/chartDrawing">
    <cdr:from>
      <cdr:x>0.33165</cdr:x>
      <cdr:y>0.71783</cdr:y>
    </cdr:from>
    <cdr:to>
      <cdr:x>0.68911</cdr:x>
      <cdr:y>0.85626</cdr:y>
    </cdr:to>
    <cdr:sp macro="" textlink="全圆仪表盘!$B$3">
      <cdr:nvSpPr>
        <cdr:cNvPr id="2355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10678" y="809981"/>
          <a:ext cx="439222" cy="155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67750F3-ABC3-4BD5-8E6B-E212AB2EC448}" type="TxLink">
            <a:rPr lang="zh-CN" altLang="en-US" sz="1000" b="1" i="0" u="none" strike="noStrike" baseline="0">
              <a:solidFill>
                <a:srgbClr val="000000"/>
              </a:solidFill>
              <a:latin typeface="宋体雅黑"/>
              <a:ea typeface="宋体"/>
              <a:cs typeface="Arial"/>
            </a:rPr>
            <a:pPr algn="ctr" rtl="0">
              <a:defRPr sz="1000"/>
            </a:pPr>
            <a:t>销售收入</a:t>
          </a:fld>
          <a:endParaRPr lang="en-US" altLang="zh-CN" sz="1000" b="1" i="0" u="none" strike="noStrike" baseline="0">
            <a:solidFill>
              <a:sysClr val="windowText" lastClr="000000"/>
            </a:solidFill>
            <a:latin typeface="宋体"/>
            <a:ea typeface="宋体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0.33165</cdr:x>
      <cdr:y>0.71783</cdr:y>
    </cdr:from>
    <cdr:to>
      <cdr:x>0.68911</cdr:x>
      <cdr:y>0.85626</cdr:y>
    </cdr:to>
    <cdr:sp macro="" textlink="全圆仪表盘!$E$14">
      <cdr:nvSpPr>
        <cdr:cNvPr id="4300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10678" y="809981"/>
          <a:ext cx="439222" cy="155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9FD898C-A023-4A2B-87D7-FD0A628F0FBD}" type="TxLink">
            <a:rPr lang="zh-CN" altLang="en-US" sz="1000" b="1" i="0" u="none" strike="noStrike" baseline="0">
              <a:solidFill>
                <a:srgbClr val="000000"/>
              </a:solidFill>
              <a:latin typeface="宋体"/>
              <a:ea typeface="宋体"/>
              <a:cs typeface="Arial"/>
            </a:rPr>
            <a:pPr algn="ctr" rtl="0">
              <a:defRPr sz="1000"/>
            </a:pPr>
            <a:t> </a:t>
          </a:fld>
          <a:endParaRPr lang="en-US" altLang="zh-CN" sz="1000" b="1" i="0" u="none" strike="noStrike" baseline="0">
            <a:solidFill>
              <a:srgbClr val="000000"/>
            </a:solidFill>
            <a:latin typeface="宋体"/>
            <a:ea typeface="宋体"/>
          </a:endParaRPr>
        </a:p>
      </cdr:txBody>
    </cdr:sp>
  </cdr:relSizeAnchor>
  <cdr:relSizeAnchor xmlns:cdr="http://schemas.openxmlformats.org/drawingml/2006/chartDrawing">
    <cdr:from>
      <cdr:x>0.47947</cdr:x>
      <cdr:y>0.47666</cdr:y>
    </cdr:from>
    <cdr:to>
      <cdr:x>0.53413</cdr:x>
      <cdr:y>0.53638</cdr:y>
    </cdr:to>
    <cdr:sp macro="" textlink="">
      <cdr:nvSpPr>
        <cdr:cNvPr id="43010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318" y="538918"/>
          <a:ext cx="67158" cy="67123"/>
        </a:xfrm>
        <a:prstGeom xmlns:a="http://schemas.openxmlformats.org/drawingml/2006/main" prst="ellipse">
          <a:avLst/>
        </a:prstGeom>
        <a:solidFill xmlns:a="http://schemas.openxmlformats.org/drawingml/2006/main">
          <a:srgbClr val="CCE8CC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CN" altLang="en-U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0.33165</cdr:x>
      <cdr:y>0.71783</cdr:y>
    </cdr:from>
    <cdr:to>
      <cdr:x>0.68911</cdr:x>
      <cdr:y>0.85626</cdr:y>
    </cdr:to>
    <cdr:sp macro="" textlink="全圆仪表盘!$H$14">
      <cdr:nvSpPr>
        <cdr:cNvPr id="4403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10678" y="809981"/>
          <a:ext cx="439222" cy="155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2A76589F-FBE2-48AE-B97D-6DF08F3B00BC}" type="TxLink">
            <a:rPr lang="zh-CN" altLang="en-US" sz="1000" b="1" i="0" u="none" strike="noStrike" baseline="0">
              <a:solidFill>
                <a:srgbClr val="000000"/>
              </a:solidFill>
              <a:latin typeface="宋体"/>
              <a:ea typeface="宋体"/>
              <a:cs typeface="Arial"/>
            </a:rPr>
            <a:pPr algn="ctr" rtl="0">
              <a:defRPr sz="1000"/>
            </a:pPr>
            <a:t> </a:t>
          </a:fld>
          <a:endParaRPr lang="en-US" altLang="zh-CN" sz="1000" b="1" i="0" u="none" strike="noStrike" baseline="0">
            <a:solidFill>
              <a:srgbClr val="000000"/>
            </a:solidFill>
            <a:latin typeface="宋体"/>
            <a:ea typeface="宋体"/>
          </a:endParaRPr>
        </a:p>
      </cdr:txBody>
    </cdr:sp>
  </cdr:relSizeAnchor>
  <cdr:relSizeAnchor xmlns:cdr="http://schemas.openxmlformats.org/drawingml/2006/chartDrawing">
    <cdr:from>
      <cdr:x>0.47947</cdr:x>
      <cdr:y>0.47666</cdr:y>
    </cdr:from>
    <cdr:to>
      <cdr:x>0.53413</cdr:x>
      <cdr:y>0.53638</cdr:y>
    </cdr:to>
    <cdr:sp macro="" textlink="">
      <cdr:nvSpPr>
        <cdr:cNvPr id="44034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318" y="538918"/>
          <a:ext cx="67158" cy="67123"/>
        </a:xfrm>
        <a:prstGeom xmlns:a="http://schemas.openxmlformats.org/drawingml/2006/main" prst="ellipse">
          <a:avLst/>
        </a:prstGeom>
        <a:solidFill xmlns:a="http://schemas.openxmlformats.org/drawingml/2006/main">
          <a:srgbClr val="CCE8CC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CN" alt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</xdr:rowOff>
    </xdr:from>
    <xdr:to>
      <xdr:col>8</xdr:col>
      <xdr:colOff>0</xdr:colOff>
      <xdr:row>48</xdr:row>
      <xdr:rowOff>1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180974</xdr:rowOff>
    </xdr:from>
    <xdr:to>
      <xdr:col>8</xdr:col>
      <xdr:colOff>1</xdr:colOff>
      <xdr:row>46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171449</xdr:rowOff>
    </xdr:from>
    <xdr:to>
      <xdr:col>6</xdr:col>
      <xdr:colOff>0</xdr:colOff>
      <xdr:row>26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6</xdr:col>
      <xdr:colOff>0</xdr:colOff>
      <xdr:row>32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5</xdr:col>
      <xdr:colOff>0</xdr:colOff>
      <xdr:row>21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8</xdr:col>
      <xdr:colOff>0</xdr:colOff>
      <xdr:row>23</xdr:row>
      <xdr:rowOff>0</xdr:rowOff>
    </xdr:to>
    <xdr:grpSp>
      <xdr:nvGrpSpPr>
        <xdr:cNvPr id="20" name="组合 19"/>
        <xdr:cNvGrpSpPr/>
      </xdr:nvGrpSpPr>
      <xdr:grpSpPr>
        <a:xfrm>
          <a:off x="628650" y="2981325"/>
          <a:ext cx="4857750" cy="2857500"/>
          <a:chOff x="552450" y="1838326"/>
          <a:chExt cx="4724400" cy="3095624"/>
        </a:xfrm>
      </xdr:grpSpPr>
      <xdr:graphicFrame macro="">
        <xdr:nvGraphicFramePr>
          <xdr:cNvPr id="7" name="图表 6"/>
          <xdr:cNvGraphicFramePr/>
        </xdr:nvGraphicFramePr>
        <xdr:xfrm>
          <a:off x="552450" y="1838326"/>
          <a:ext cx="4724400" cy="30956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TextBox 7"/>
          <xdr:cNvSpPr txBox="1"/>
        </xdr:nvSpPr>
        <xdr:spPr>
          <a:xfrm>
            <a:off x="1533524" y="1876424"/>
            <a:ext cx="676275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zh-CN" sz="1000">
                <a:solidFill>
                  <a:schemeClr val="bg1"/>
                </a:solidFill>
                <a:latin typeface="Arial Unicode MS" pitchFamily="34" charset="-122"/>
                <a:ea typeface="Arial Unicode MS" pitchFamily="34" charset="-122"/>
                <a:cs typeface="Arial Unicode MS" pitchFamily="34" charset="-122"/>
              </a:rPr>
              <a:t>66%</a:t>
            </a:r>
            <a:endParaRPr lang="zh-CN" altLang="en-US" sz="1000">
              <a:solidFill>
                <a:schemeClr val="bg1"/>
              </a:solidFill>
              <a:latin typeface="Arial Unicode MS" pitchFamily="34" charset="-122"/>
              <a:ea typeface="Arial Unicode MS" pitchFamily="34" charset="-122"/>
              <a:cs typeface="Arial Unicode MS" pitchFamily="34" charset="-122"/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1533524" y="2152649"/>
            <a:ext cx="676275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zh-CN" sz="1000">
                <a:solidFill>
                  <a:schemeClr val="bg1"/>
                </a:solidFill>
                <a:latin typeface="Arial Unicode MS" pitchFamily="34" charset="-122"/>
                <a:ea typeface="Arial Unicode MS" pitchFamily="34" charset="-122"/>
                <a:cs typeface="Arial Unicode MS" pitchFamily="34" charset="-122"/>
              </a:rPr>
              <a:t>66%</a:t>
            </a:r>
            <a:endParaRPr lang="zh-CN" altLang="en-US" sz="1000">
              <a:solidFill>
                <a:schemeClr val="bg1"/>
              </a:solidFill>
              <a:latin typeface="Arial Unicode MS" pitchFamily="34" charset="-122"/>
              <a:ea typeface="Arial Unicode MS" pitchFamily="34" charset="-122"/>
              <a:cs typeface="Arial Unicode MS" pitchFamily="34" charset="-122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1533524" y="2609849"/>
            <a:ext cx="676275" cy="333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zh-CN" sz="1000">
                <a:solidFill>
                  <a:schemeClr val="bg1"/>
                </a:solidFill>
                <a:latin typeface="Arial Unicode MS" pitchFamily="34" charset="-122"/>
                <a:ea typeface="Arial Unicode MS" pitchFamily="34" charset="-122"/>
                <a:cs typeface="Arial Unicode MS" pitchFamily="34" charset="-122"/>
              </a:rPr>
              <a:t>54%</a:t>
            </a:r>
            <a:endParaRPr lang="zh-CN" altLang="en-US" sz="1000">
              <a:solidFill>
                <a:schemeClr val="bg1"/>
              </a:solidFill>
              <a:latin typeface="Arial Unicode MS" pitchFamily="34" charset="-122"/>
              <a:ea typeface="Arial Unicode MS" pitchFamily="34" charset="-122"/>
              <a:cs typeface="Arial Unicode MS" pitchFamily="34" charset="-122"/>
            </a:endParaRP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1533524" y="3133724"/>
            <a:ext cx="676275" cy="3238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zh-CN" sz="1000">
                <a:solidFill>
                  <a:schemeClr val="bg1"/>
                </a:solidFill>
                <a:latin typeface="Arial Unicode MS" pitchFamily="34" charset="-122"/>
                <a:ea typeface="Arial Unicode MS" pitchFamily="34" charset="-122"/>
                <a:cs typeface="Arial Unicode MS" pitchFamily="34" charset="-122"/>
              </a:rPr>
              <a:t>49%</a:t>
            </a:r>
            <a:endParaRPr lang="zh-CN" altLang="en-US" sz="1000">
              <a:solidFill>
                <a:schemeClr val="bg1"/>
              </a:solidFill>
              <a:latin typeface="Arial Unicode MS" pitchFamily="34" charset="-122"/>
              <a:ea typeface="Arial Unicode MS" pitchFamily="34" charset="-122"/>
              <a:cs typeface="Arial Unicode MS" pitchFamily="34" charset="-122"/>
            </a:endParaRP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533524" y="3743324"/>
            <a:ext cx="676275" cy="3238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zh-CN" sz="1000">
                <a:solidFill>
                  <a:sysClr val="windowText" lastClr="000000"/>
                </a:solidFill>
                <a:latin typeface="Arial Unicode MS" pitchFamily="34" charset="-122"/>
                <a:ea typeface="Arial Unicode MS" pitchFamily="34" charset="-122"/>
                <a:cs typeface="Arial Unicode MS" pitchFamily="34" charset="-122"/>
              </a:rPr>
              <a:t>50%</a:t>
            </a:r>
            <a:endParaRPr lang="zh-CN" altLang="en-US" sz="1000">
              <a:solidFill>
                <a:sysClr val="windowText" lastClr="000000"/>
              </a:solidFill>
              <a:latin typeface="Arial Unicode MS" pitchFamily="34" charset="-122"/>
              <a:ea typeface="Arial Unicode MS" pitchFamily="34" charset="-122"/>
              <a:cs typeface="Arial Unicode MS" pitchFamily="34" charset="-122"/>
            </a:endParaRP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533524" y="4343399"/>
            <a:ext cx="676275" cy="3238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zh-CN" sz="1000">
                <a:solidFill>
                  <a:sysClr val="windowText" lastClr="000000"/>
                </a:solidFill>
                <a:latin typeface="Arial Unicode MS" pitchFamily="34" charset="-122"/>
                <a:ea typeface="Arial Unicode MS" pitchFamily="34" charset="-122"/>
                <a:cs typeface="Arial Unicode MS" pitchFamily="34" charset="-122"/>
              </a:rPr>
              <a:t>45%</a:t>
            </a:r>
            <a:endParaRPr lang="zh-CN" altLang="en-US" sz="1000">
              <a:solidFill>
                <a:sysClr val="windowText" lastClr="000000"/>
              </a:solidFill>
              <a:latin typeface="Arial Unicode MS" pitchFamily="34" charset="-122"/>
              <a:ea typeface="Arial Unicode MS" pitchFamily="34" charset="-122"/>
              <a:cs typeface="Arial Unicode MS" pitchFamily="34" charset="-122"/>
            </a:endParaRP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4210049" y="1895474"/>
            <a:ext cx="676275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zh-CN" sz="1000">
                <a:solidFill>
                  <a:schemeClr val="bg1"/>
                </a:solidFill>
                <a:latin typeface="Arial Unicode MS" pitchFamily="34" charset="-122"/>
                <a:ea typeface="Arial Unicode MS" pitchFamily="34" charset="-122"/>
                <a:cs typeface="Arial Unicode MS" pitchFamily="34" charset="-122"/>
              </a:rPr>
              <a:t>32%</a:t>
            </a:r>
            <a:endParaRPr lang="zh-CN" altLang="en-US" sz="1000">
              <a:solidFill>
                <a:schemeClr val="bg1"/>
              </a:solidFill>
              <a:latin typeface="Arial Unicode MS" pitchFamily="34" charset="-122"/>
              <a:ea typeface="Arial Unicode MS" pitchFamily="34" charset="-122"/>
              <a:cs typeface="Arial Unicode MS" pitchFamily="34" charset="-122"/>
            </a:endParaRP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4210049" y="2152649"/>
            <a:ext cx="676275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zh-CN" sz="1000">
                <a:solidFill>
                  <a:schemeClr val="bg1"/>
                </a:solidFill>
                <a:latin typeface="Arial Unicode MS" pitchFamily="34" charset="-122"/>
                <a:ea typeface="Arial Unicode MS" pitchFamily="34" charset="-122"/>
                <a:cs typeface="Arial Unicode MS" pitchFamily="34" charset="-122"/>
              </a:rPr>
              <a:t>31%</a:t>
            </a:r>
            <a:endParaRPr lang="zh-CN" altLang="en-US" sz="1000">
              <a:solidFill>
                <a:schemeClr val="bg1"/>
              </a:solidFill>
              <a:latin typeface="Arial Unicode MS" pitchFamily="34" charset="-122"/>
              <a:ea typeface="Arial Unicode MS" pitchFamily="34" charset="-122"/>
              <a:cs typeface="Arial Unicode MS" pitchFamily="34" charset="-122"/>
            </a:endParaRP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4210049" y="2657474"/>
            <a:ext cx="676275" cy="3238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zh-CN" sz="1000">
                <a:solidFill>
                  <a:schemeClr val="bg1"/>
                </a:solidFill>
                <a:latin typeface="Arial Unicode MS" pitchFamily="34" charset="-122"/>
                <a:ea typeface="Arial Unicode MS" pitchFamily="34" charset="-122"/>
                <a:cs typeface="Arial Unicode MS" pitchFamily="34" charset="-122"/>
              </a:rPr>
              <a:t>44%</a:t>
            </a:r>
            <a:endParaRPr lang="zh-CN" altLang="en-US" sz="1000">
              <a:solidFill>
                <a:schemeClr val="bg1"/>
              </a:solidFill>
              <a:latin typeface="Arial Unicode MS" pitchFamily="34" charset="-122"/>
              <a:ea typeface="Arial Unicode MS" pitchFamily="34" charset="-122"/>
              <a:cs typeface="Arial Unicode MS" pitchFamily="34" charset="-122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4210049" y="3171824"/>
            <a:ext cx="676275" cy="3238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zh-CN" sz="1000">
                <a:solidFill>
                  <a:schemeClr val="bg1"/>
                </a:solidFill>
                <a:latin typeface="Arial Unicode MS" pitchFamily="34" charset="-122"/>
                <a:ea typeface="Arial Unicode MS" pitchFamily="34" charset="-122"/>
                <a:cs typeface="Arial Unicode MS" pitchFamily="34" charset="-122"/>
              </a:rPr>
              <a:t>49%</a:t>
            </a:r>
            <a:endParaRPr lang="zh-CN" altLang="en-US" sz="1000">
              <a:solidFill>
                <a:schemeClr val="bg1"/>
              </a:solidFill>
              <a:latin typeface="Arial Unicode MS" pitchFamily="34" charset="-122"/>
              <a:ea typeface="Arial Unicode MS" pitchFamily="34" charset="-122"/>
              <a:cs typeface="Arial Unicode MS" pitchFamily="34" charset="-122"/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4210049" y="3781424"/>
            <a:ext cx="676275" cy="3238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zh-CN" sz="1000">
                <a:solidFill>
                  <a:sysClr val="windowText" lastClr="000000"/>
                </a:solidFill>
                <a:latin typeface="Arial Unicode MS" pitchFamily="34" charset="-122"/>
                <a:ea typeface="Arial Unicode MS" pitchFamily="34" charset="-122"/>
                <a:cs typeface="Arial Unicode MS" pitchFamily="34" charset="-122"/>
              </a:rPr>
              <a:t>49%</a:t>
            </a:r>
            <a:endParaRPr lang="zh-CN" altLang="en-US" sz="1000">
              <a:solidFill>
                <a:sysClr val="windowText" lastClr="000000"/>
              </a:solidFill>
              <a:latin typeface="Arial Unicode MS" pitchFamily="34" charset="-122"/>
              <a:ea typeface="Arial Unicode MS" pitchFamily="34" charset="-122"/>
              <a:cs typeface="Arial Unicode MS" pitchFamily="34" charset="-122"/>
            </a:endParaRP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4210049" y="4381499"/>
            <a:ext cx="676275" cy="3238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zh-CN" sz="1000">
                <a:solidFill>
                  <a:sysClr val="windowText" lastClr="000000"/>
                </a:solidFill>
                <a:latin typeface="Arial Unicode MS" pitchFamily="34" charset="-122"/>
                <a:ea typeface="Arial Unicode MS" pitchFamily="34" charset="-122"/>
                <a:cs typeface="Arial Unicode MS" pitchFamily="34" charset="-122"/>
              </a:rPr>
              <a:t>53%</a:t>
            </a:r>
            <a:endParaRPr lang="zh-CN" altLang="en-US" sz="1000">
              <a:solidFill>
                <a:sysClr val="windowText" lastClr="000000"/>
              </a:solidFill>
              <a:latin typeface="Arial Unicode MS" pitchFamily="34" charset="-122"/>
              <a:ea typeface="Arial Unicode MS" pitchFamily="34" charset="-122"/>
              <a:cs typeface="Arial Unicode MS" pitchFamily="34" charset="-122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21</xdr:row>
      <xdr:rowOff>0</xdr:rowOff>
    </xdr:from>
    <xdr:to>
      <xdr:col>29</xdr:col>
      <xdr:colOff>485775</xdr:colOff>
      <xdr:row>52</xdr:row>
      <xdr:rowOff>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92050" y="3429000"/>
          <a:ext cx="8029575" cy="5610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47625</xdr:colOff>
      <xdr:row>17</xdr:row>
      <xdr:rowOff>171450</xdr:rowOff>
    </xdr:from>
    <xdr:to>
      <xdr:col>5</xdr:col>
      <xdr:colOff>0</xdr:colOff>
      <xdr:row>30</xdr:row>
      <xdr:rowOff>0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1</xdr:rowOff>
    </xdr:from>
    <xdr:to>
      <xdr:col>6</xdr:col>
      <xdr:colOff>0</xdr:colOff>
      <xdr:row>33</xdr:row>
      <xdr:rowOff>1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</xdr:rowOff>
    </xdr:from>
    <xdr:to>
      <xdr:col>4</xdr:col>
      <xdr:colOff>0</xdr:colOff>
      <xdr:row>33</xdr:row>
      <xdr:rowOff>1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0</xdr:rowOff>
    </xdr:from>
    <xdr:to>
      <xdr:col>5</xdr:col>
      <xdr:colOff>0</xdr:colOff>
      <xdr:row>23</xdr:row>
      <xdr:rowOff>1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5</xdr:col>
      <xdr:colOff>0</xdr:colOff>
      <xdr:row>25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6</xdr:col>
      <xdr:colOff>0</xdr:colOff>
      <xdr:row>25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180974</xdr:rowOff>
    </xdr:from>
    <xdr:to>
      <xdr:col>6</xdr:col>
      <xdr:colOff>0</xdr:colOff>
      <xdr:row>27</xdr:row>
      <xdr:rowOff>180974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180974</xdr:rowOff>
    </xdr:from>
    <xdr:to>
      <xdr:col>5</xdr:col>
      <xdr:colOff>0</xdr:colOff>
      <xdr:row>23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2</xdr:row>
      <xdr:rowOff>195262</xdr:rowOff>
    </xdr:from>
    <xdr:to>
      <xdr:col>18</xdr:col>
      <xdr:colOff>485775</xdr:colOff>
      <xdr:row>16</xdr:row>
      <xdr:rowOff>4762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0</xdr:rowOff>
    </xdr:from>
    <xdr:to>
      <xdr:col>18</xdr:col>
      <xdr:colOff>457200</xdr:colOff>
      <xdr:row>31</xdr:row>
      <xdr:rowOff>19050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457200</xdr:colOff>
      <xdr:row>46</xdr:row>
      <xdr:rowOff>19050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161925</xdr:colOff>
      <xdr:row>50</xdr:row>
      <xdr:rowOff>38100</xdr:rowOff>
    </xdr:from>
    <xdr:to>
      <xdr:col>19</xdr:col>
      <xdr:colOff>619125</xdr:colOff>
      <xdr:row>63</xdr:row>
      <xdr:rowOff>57150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11</xdr:col>
      <xdr:colOff>0</xdr:colOff>
      <xdr:row>31</xdr:row>
      <xdr:rowOff>0</xdr:rowOff>
    </xdr:to>
    <xdr:graphicFrame macro="">
      <xdr:nvGraphicFramePr>
        <xdr:cNvPr id="6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0</xdr:row>
          <xdr:rowOff>66675</xdr:rowOff>
        </xdr:from>
        <xdr:to>
          <xdr:col>5</xdr:col>
          <xdr:colOff>647700</xdr:colOff>
          <xdr:row>1</xdr:row>
          <xdr:rowOff>161925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0.00694</cdr:y>
    </cdr:from>
    <cdr:to>
      <cdr:x>1</cdr:x>
      <cdr:y>0.17361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050"/>
          <a:ext cx="31146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0.25342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3105150" cy="70485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600" b="1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南丁格尔玫瑰花图模拟</a:t>
          </a:r>
          <a:endParaRPr lang="en-US" altLang="zh-CN" sz="1600" b="1">
            <a:solidFill>
              <a:schemeClr val="bg1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  <a:p xmlns:a="http://schemas.openxmlformats.org/drawingml/2006/main">
          <a:r>
            <a:rPr lang="zh-CN" altLang="en-US" sz="1100" b="1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半径不等的饼图</a:t>
          </a:r>
        </a:p>
      </cdr:txBody>
    </cdr:sp>
  </cdr:relSizeAnchor>
  <cdr:relSizeAnchor xmlns:cdr="http://schemas.openxmlformats.org/drawingml/2006/chartDrawing">
    <cdr:from>
      <cdr:x>0.00291</cdr:x>
      <cdr:y>0.91883</cdr:y>
    </cdr:from>
    <cdr:to>
      <cdr:x>0.44186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525" y="2695574"/>
          <a:ext cx="1438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800" b="1">
              <a:latin typeface="微软雅黑" panose="020B0503020204020204" pitchFamily="34" charset="-122"/>
              <a:ea typeface="微软雅黑" panose="020B0503020204020204" pitchFamily="34" charset="-122"/>
            </a:rPr>
            <a:t>数据来源：</a:t>
          </a:r>
          <a:r>
            <a:rPr lang="en-US" altLang="zh-CN" sz="800" b="1">
              <a:latin typeface="微软雅黑" panose="020B0503020204020204" pitchFamily="34" charset="-122"/>
              <a:ea typeface="微软雅黑" panose="020B0503020204020204" pitchFamily="34" charset="-122"/>
            </a:rPr>
            <a:t>Excel</a:t>
          </a:r>
          <a:r>
            <a:rPr lang="zh-CN" altLang="en-US" sz="800" b="1">
              <a:latin typeface="微软雅黑" panose="020B0503020204020204" pitchFamily="34" charset="-122"/>
              <a:ea typeface="微软雅黑" panose="020B0503020204020204" pitchFamily="34" charset="-122"/>
            </a:rPr>
            <a:t>内部培训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8</xdr:col>
      <xdr:colOff>0</xdr:colOff>
      <xdr:row>30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28</xdr:row>
      <xdr:rowOff>38099</xdr:rowOff>
    </xdr:from>
    <xdr:to>
      <xdr:col>20</xdr:col>
      <xdr:colOff>161924</xdr:colOff>
      <xdr:row>48</xdr:row>
      <xdr:rowOff>161924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11</xdr:row>
      <xdr:rowOff>180974</xdr:rowOff>
    </xdr:from>
    <xdr:to>
      <xdr:col>6</xdr:col>
      <xdr:colOff>0</xdr:colOff>
      <xdr:row>24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0</xdr:rowOff>
    </xdr:from>
    <xdr:to>
      <xdr:col>7</xdr:col>
      <xdr:colOff>1</xdr:colOff>
      <xdr:row>35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9524</xdr:rowOff>
    </xdr:from>
    <xdr:to>
      <xdr:col>0</xdr:col>
      <xdr:colOff>57150</xdr:colOff>
      <xdr:row>18</xdr:row>
      <xdr:rowOff>514349</xdr:rowOff>
    </xdr:to>
    <xdr:sp macro="" textlink="">
      <xdr:nvSpPr>
        <xdr:cNvPr id="6" name="矩形 5"/>
        <xdr:cNvSpPr/>
      </xdr:nvSpPr>
      <xdr:spPr>
        <a:xfrm>
          <a:off x="4800600" y="14239874"/>
          <a:ext cx="57150" cy="5048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19050</xdr:rowOff>
    </xdr:from>
    <xdr:to>
      <xdr:col>7</xdr:col>
      <xdr:colOff>0</xdr:colOff>
      <xdr:row>29</xdr:row>
      <xdr:rowOff>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0.07817</cdr:x>
      <cdr:y>0.14583</cdr:y>
    </cdr:from>
    <cdr:to>
      <cdr:x>0.32801</cdr:x>
      <cdr:y>0.2716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937" y="450046"/>
          <a:ext cx="1342188" cy="388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zh-CN" altLang="en-US" sz="1100">
              <a:solidFill>
                <a:schemeClr val="tx2"/>
              </a:solidFill>
            </a:rPr>
            <a:t>■增值</a:t>
          </a:r>
          <a:r>
            <a:rPr lang="zh-CN" altLang="en-US" sz="1100">
              <a:solidFill>
                <a:schemeClr val="accent2"/>
              </a:solidFill>
            </a:rPr>
            <a:t>■浪费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6</xdr:col>
      <xdr:colOff>0</xdr:colOff>
      <xdr:row>33</xdr:row>
      <xdr:rowOff>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</xdr:row>
      <xdr:rowOff>0</xdr:rowOff>
    </xdr:from>
    <xdr:to>
      <xdr:col>5</xdr:col>
      <xdr:colOff>1</xdr:colOff>
      <xdr:row>20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Relationship Id="rId4" Type="http://schemas.openxmlformats.org/officeDocument/2006/relationships/ctrlProp" Target="../ctrlProps/ctrlProp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8"/>
  <sheetViews>
    <sheetView showGridLines="0" tabSelected="1" zoomScaleNormal="100" workbookViewId="0">
      <selection activeCell="H14" sqref="H14"/>
    </sheetView>
  </sheetViews>
  <sheetFormatPr defaultRowHeight="14.25"/>
  <cols>
    <col min="1" max="1" width="10.5" style="91" bestFit="1" customWidth="1"/>
    <col min="2" max="2" width="28.875" style="91" bestFit="1" customWidth="1"/>
    <col min="3" max="3" width="27.75" style="91" customWidth="1"/>
    <col min="4" max="4" width="9" style="91"/>
    <col min="5" max="5" width="23.875" style="91" bestFit="1" customWidth="1"/>
    <col min="6" max="6" width="31" style="91" customWidth="1"/>
    <col min="7" max="16384" width="9" style="91"/>
  </cols>
  <sheetData>
    <row r="2" spans="1:6">
      <c r="A2" s="127" t="s">
        <v>435</v>
      </c>
    </row>
    <row r="4" spans="1:6">
      <c r="A4" s="118"/>
    </row>
    <row r="5" spans="1:6">
      <c r="A5" s="126" t="s">
        <v>63</v>
      </c>
      <c r="B5" s="126" t="s">
        <v>384</v>
      </c>
      <c r="C5" s="126" t="s">
        <v>385</v>
      </c>
      <c r="D5" s="126" t="s">
        <v>63</v>
      </c>
      <c r="E5" s="126" t="s">
        <v>384</v>
      </c>
      <c r="F5" s="126" t="s">
        <v>385</v>
      </c>
    </row>
    <row r="6" spans="1:6" ht="105" customHeight="1">
      <c r="A6" s="120" t="s">
        <v>360</v>
      </c>
      <c r="B6" s="119" t="s">
        <v>386</v>
      </c>
      <c r="C6" s="119"/>
      <c r="D6" s="120" t="s">
        <v>373</v>
      </c>
      <c r="E6" s="119" t="s">
        <v>403</v>
      </c>
      <c r="F6" s="119"/>
    </row>
    <row r="7" spans="1:6" ht="105" customHeight="1">
      <c r="A7" s="120" t="s">
        <v>362</v>
      </c>
      <c r="B7" s="119" t="s">
        <v>413</v>
      </c>
      <c r="C7" s="119"/>
      <c r="D7" s="120" t="s">
        <v>374</v>
      </c>
      <c r="E7" s="119" t="s">
        <v>404</v>
      </c>
      <c r="F7" s="119"/>
    </row>
    <row r="8" spans="1:6" ht="105" customHeight="1">
      <c r="A8" s="120" t="s">
        <v>363</v>
      </c>
      <c r="B8" s="119" t="s">
        <v>414</v>
      </c>
      <c r="C8" s="119"/>
      <c r="D8" s="120" t="s">
        <v>375</v>
      </c>
      <c r="E8" s="119" t="s">
        <v>405</v>
      </c>
      <c r="F8" s="119"/>
    </row>
    <row r="9" spans="1:6" ht="105" customHeight="1">
      <c r="A9" s="120" t="s">
        <v>364</v>
      </c>
      <c r="B9" s="119" t="s">
        <v>394</v>
      </c>
      <c r="C9" s="119"/>
      <c r="D9" s="120" t="s">
        <v>376</v>
      </c>
      <c r="E9" s="119" t="s">
        <v>406</v>
      </c>
      <c r="F9" s="119"/>
    </row>
    <row r="10" spans="1:6" ht="105" customHeight="1">
      <c r="A10" s="120" t="s">
        <v>365</v>
      </c>
      <c r="B10" s="119" t="s">
        <v>395</v>
      </c>
      <c r="C10" s="119"/>
      <c r="D10" s="120" t="s">
        <v>377</v>
      </c>
      <c r="E10" s="122" t="s">
        <v>407</v>
      </c>
      <c r="F10" s="119"/>
    </row>
    <row r="11" spans="1:6" ht="105" customHeight="1">
      <c r="A11" s="120" t="s">
        <v>366</v>
      </c>
      <c r="B11" s="122" t="s">
        <v>396</v>
      </c>
      <c r="C11" s="119"/>
      <c r="D11" s="120" t="s">
        <v>378</v>
      </c>
      <c r="E11" s="121" t="s">
        <v>408</v>
      </c>
      <c r="F11" s="119"/>
    </row>
    <row r="12" spans="1:6" ht="105" customHeight="1">
      <c r="A12" s="120" t="s">
        <v>367</v>
      </c>
      <c r="B12" s="119" t="s">
        <v>397</v>
      </c>
      <c r="C12" s="119"/>
      <c r="D12" s="120" t="s">
        <v>379</v>
      </c>
      <c r="E12" s="121" t="s">
        <v>409</v>
      </c>
      <c r="F12" s="119"/>
    </row>
    <row r="13" spans="1:6" ht="105" customHeight="1">
      <c r="A13" s="120" t="s">
        <v>368</v>
      </c>
      <c r="B13" s="123" t="s">
        <v>398</v>
      </c>
      <c r="C13" s="119"/>
      <c r="D13" s="120" t="s">
        <v>380</v>
      </c>
      <c r="E13" s="119" t="s">
        <v>410</v>
      </c>
      <c r="F13" s="119"/>
    </row>
    <row r="14" spans="1:6" ht="105" customHeight="1">
      <c r="A14" s="120" t="s">
        <v>369</v>
      </c>
      <c r="B14" s="124" t="s">
        <v>399</v>
      </c>
      <c r="C14" s="119"/>
      <c r="D14" s="120" t="s">
        <v>381</v>
      </c>
      <c r="E14" s="119" t="s">
        <v>411</v>
      </c>
      <c r="F14" s="119"/>
    </row>
    <row r="15" spans="1:6" ht="105" customHeight="1">
      <c r="A15" s="120" t="s">
        <v>370</v>
      </c>
      <c r="B15" s="125" t="s">
        <v>400</v>
      </c>
      <c r="C15" s="119"/>
      <c r="D15" s="120" t="s">
        <v>382</v>
      </c>
      <c r="E15" s="119" t="s">
        <v>412</v>
      </c>
      <c r="F15" s="119"/>
    </row>
    <row r="16" spans="1:6" ht="105" customHeight="1">
      <c r="A16" s="120" t="s">
        <v>371</v>
      </c>
      <c r="B16" s="119" t="s">
        <v>401</v>
      </c>
      <c r="C16" s="119"/>
      <c r="D16" s="120" t="s">
        <v>383</v>
      </c>
      <c r="E16" s="119" t="s">
        <v>393</v>
      </c>
      <c r="F16" s="119"/>
    </row>
    <row r="17" spans="1:6" ht="105" customHeight="1">
      <c r="A17" s="120" t="s">
        <v>372</v>
      </c>
      <c r="B17" s="119" t="s">
        <v>402</v>
      </c>
      <c r="C17" s="119"/>
      <c r="D17" s="120" t="s">
        <v>434</v>
      </c>
      <c r="E17" s="119" t="s">
        <v>433</v>
      </c>
      <c r="F17" s="119"/>
    </row>
    <row r="18" spans="1:6" ht="105" customHeight="1">
      <c r="A18" s="120" t="s">
        <v>444</v>
      </c>
      <c r="B18" s="119" t="s">
        <v>445</v>
      </c>
      <c r="C18" s="119"/>
      <c r="D18" s="120"/>
      <c r="E18" s="119"/>
      <c r="F18" s="119"/>
    </row>
    <row r="19" spans="1:6" ht="74.25" customHeight="1"/>
    <row r="20" spans="1:6" ht="74.25" customHeight="1"/>
    <row r="21" spans="1:6" ht="74.25" customHeight="1"/>
    <row r="22" spans="1:6" ht="74.25" customHeight="1"/>
    <row r="23" spans="1:6" ht="74.25" customHeight="1"/>
    <row r="24" spans="1:6" ht="74.25" customHeight="1"/>
    <row r="25" spans="1:6" ht="74.25" customHeight="1"/>
    <row r="26" spans="1:6" ht="74.25" customHeight="1"/>
    <row r="27" spans="1:6" ht="74.25" customHeight="1"/>
    <row r="28" spans="1:6" ht="74.25" customHeight="1"/>
  </sheetData>
  <phoneticPr fontId="7" type="noConversion"/>
  <hyperlinks>
    <hyperlink ref="A6" location="'组合图'!A1" tooltip="激活 组合图" display="'组合图"/>
    <hyperlink ref="A7" location="'多折线图'!A1" tooltip="激活 多折线图" display="'多折线图"/>
    <hyperlink ref="A8" location="'柏拉图'!A1" tooltip="激活 柏拉图" display="'柏拉图"/>
    <hyperlink ref="A9" location="'瀑布图'!A1" tooltip="激活 瀑布图" display="'瀑布图"/>
    <hyperlink ref="A10" location="'柱状对比图'!A1" tooltip="激活 柱状对比图" display="'柱状对比图"/>
    <hyperlink ref="A11" location="'子弹图'!A1" tooltip="激活 子弹图" display="'子弹图"/>
    <hyperlink ref="A12" location="'百分比方块图'!A1" tooltip="激活 百分比方块图" display="'百分比方块图"/>
    <hyperlink ref="A13" location="'半圆仪表盘'!A1" tooltip="激活 半圆仪表盘" display="'半圆仪表盘"/>
    <hyperlink ref="A14" location="'全圆仪表盘'!A1" tooltip="激活 全圆仪表盘" display="'全圆仪表盘"/>
    <hyperlink ref="A15" location="'阶梯图'!A1" tooltip="激活 阶梯图" display="'阶梯图"/>
    <hyperlink ref="A16" location="'箱型图'!A1" tooltip="激活 箱型图" display="'箱型图"/>
    <hyperlink ref="A17" location="'半圆式饼图'!A1" tooltip="激活 半圆式饼图" display="'半圆式饼图"/>
    <hyperlink ref="D6" location="'手风琴图'!A1" tooltip="激活 手风琴图" display="'手风琴图"/>
    <hyperlink ref="D7" location="'不等宽柱状图'!A1" tooltip="激活 不等宽柱状图" display="'不等宽柱状图"/>
    <hyperlink ref="D8" location="'多度量的不等宽条形图'!A1" tooltip="激活 多度量的不等宽条形图" display="'多度量的不等宽条形图"/>
    <hyperlink ref="D9" location="'滑珠图'!A1" tooltip="激活 滑珠图" display="'滑珠图"/>
    <hyperlink ref="D10" location="'纵向折线图'!A1" tooltip="激活 纵向折线图" display="'纵向折线图"/>
    <hyperlink ref="D11" location="'漏斗图'!A1" tooltip="激活 漏斗图" display="'漏斗图"/>
    <hyperlink ref="D12" location="'旋风图'!A1" tooltip="激活 旋风图" display="'旋风图"/>
    <hyperlink ref="D13" location="'马赛克图'!A1" tooltip="激活 马赛克图" display="'马赛克图"/>
    <hyperlink ref="D14" location="'不等间距柱状图'!A1" tooltip="激活 不等间距柱状图" display="'不等间距柱状图"/>
    <hyperlink ref="D15" location="'半圆气泡图'!A1" tooltip="激活 半圆气泡图" display="'半圆气泡图"/>
    <hyperlink ref="D16" location="'南丁格尔玫瑰图'!A1" tooltip="激活 南丁格尔玫瑰图" display="'南丁格尔玫瑰图"/>
    <hyperlink ref="D17" location="矩阵图!A1" display="矩阵图"/>
    <hyperlink ref="A18" location="跑道圆环图!A1" display="跑道圆环图"/>
  </hyperlinks>
  <pageMargins left="0.7" right="0.7" top="0.75" bottom="0.75" header="0.3" footer="0.3"/>
  <pageSetup paperSize="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5"/>
  <sheetViews>
    <sheetView showGridLines="0" workbookViewId="0">
      <selection activeCell="B19" sqref="B12:D19"/>
    </sheetView>
  </sheetViews>
  <sheetFormatPr defaultRowHeight="13.5"/>
  <cols>
    <col min="1" max="3" width="9" style="78"/>
    <col min="4" max="4" width="1.5" style="78" customWidth="1"/>
    <col min="5" max="6" width="9" style="78"/>
    <col min="7" max="7" width="1.5" style="78" customWidth="1"/>
    <col min="8" max="9" width="9" style="78"/>
    <col min="10" max="10" width="1.5" style="78" customWidth="1"/>
    <col min="11" max="12" width="9" style="30"/>
    <col min="13" max="13" width="1.5" style="30" customWidth="1"/>
    <col min="14" max="15" width="9" style="30"/>
    <col min="16" max="16" width="1.5" style="30" customWidth="1"/>
    <col min="17" max="18" width="9" style="30"/>
    <col min="19" max="19" width="1.5" style="30" customWidth="1"/>
    <col min="20" max="20" width="9" style="30"/>
    <col min="21" max="16384" width="9" style="78"/>
  </cols>
  <sheetData>
    <row r="1" spans="1:9">
      <c r="A1" s="58" t="s">
        <v>18</v>
      </c>
      <c r="B1" s="112" t="s">
        <v>361</v>
      </c>
      <c r="C1" s="78" t="s">
        <v>196</v>
      </c>
    </row>
    <row r="3" spans="1:9">
      <c r="B3" s="58" t="s">
        <v>160</v>
      </c>
      <c r="E3" s="58" t="s">
        <v>161</v>
      </c>
      <c r="H3" s="58" t="s">
        <v>162</v>
      </c>
    </row>
    <row r="4" spans="1:9">
      <c r="A4" s="58" t="s">
        <v>191</v>
      </c>
      <c r="B4" s="79">
        <v>5000</v>
      </c>
      <c r="C4" s="86">
        <f>B4/B6*260</f>
        <v>130</v>
      </c>
      <c r="E4" s="79">
        <v>238.90799999999999</v>
      </c>
      <c r="F4" s="86">
        <f>E4/E6*260</f>
        <v>124.23215999999999</v>
      </c>
      <c r="H4" s="80">
        <v>9.4952523738131654E-3</v>
      </c>
      <c r="I4" s="86">
        <f>H4/H6*260</f>
        <v>4.9375312343828464</v>
      </c>
    </row>
    <row r="5" spans="1:9">
      <c r="B5" s="81">
        <v>0</v>
      </c>
      <c r="C5" s="86">
        <v>0</v>
      </c>
      <c r="E5" s="81">
        <v>0</v>
      </c>
      <c r="F5" s="86">
        <v>0</v>
      </c>
      <c r="H5" s="81">
        <v>0</v>
      </c>
      <c r="I5" s="86">
        <v>0</v>
      </c>
    </row>
    <row r="6" spans="1:9">
      <c r="A6" s="58" t="s">
        <v>192</v>
      </c>
      <c r="B6" s="82">
        <v>10000</v>
      </c>
      <c r="C6" s="86">
        <f>360-C4</f>
        <v>230</v>
      </c>
      <c r="E6" s="82">
        <v>500</v>
      </c>
      <c r="F6" s="86">
        <f>360-F4</f>
        <v>235.76784000000001</v>
      </c>
      <c r="H6" s="80">
        <v>0.5</v>
      </c>
      <c r="I6" s="86">
        <f>360-I4</f>
        <v>355.06246876561715</v>
      </c>
    </row>
    <row r="8" spans="1:9">
      <c r="A8" s="58" t="s">
        <v>63</v>
      </c>
    </row>
    <row r="9" spans="1:9">
      <c r="A9" s="78" t="s">
        <v>198</v>
      </c>
    </row>
    <row r="10" spans="1:9">
      <c r="A10" s="78" t="s">
        <v>199</v>
      </c>
    </row>
    <row r="11" spans="1:9">
      <c r="A11" s="78" t="s">
        <v>200</v>
      </c>
    </row>
    <row r="21" spans="1:8">
      <c r="A21" s="78" t="s">
        <v>197</v>
      </c>
    </row>
    <row r="22" spans="1:8">
      <c r="B22" s="59" t="s">
        <v>193</v>
      </c>
      <c r="E22" s="59" t="s">
        <v>194</v>
      </c>
      <c r="H22" s="59" t="s">
        <v>195</v>
      </c>
    </row>
    <row r="23" spans="1:8">
      <c r="A23" s="83">
        <v>0</v>
      </c>
      <c r="B23" s="84">
        <v>0</v>
      </c>
      <c r="E23" s="84">
        <v>0</v>
      </c>
      <c r="H23" s="85">
        <v>0</v>
      </c>
    </row>
    <row r="24" spans="1:8">
      <c r="A24" s="83"/>
      <c r="B24" s="84"/>
      <c r="E24" s="84"/>
      <c r="H24" s="85"/>
    </row>
    <row r="25" spans="1:8">
      <c r="A25" s="83">
        <v>10</v>
      </c>
      <c r="B25" s="84">
        <v>1000</v>
      </c>
      <c r="E25" s="84">
        <v>50</v>
      </c>
      <c r="H25" s="85">
        <v>0.05</v>
      </c>
    </row>
    <row r="26" spans="1:8">
      <c r="A26" s="83"/>
      <c r="B26" s="84"/>
      <c r="E26" s="84"/>
      <c r="H26" s="85"/>
    </row>
    <row r="27" spans="1:8">
      <c r="A27" s="83">
        <v>20</v>
      </c>
      <c r="B27" s="84">
        <v>2000</v>
      </c>
      <c r="E27" s="84">
        <v>100</v>
      </c>
      <c r="H27" s="85">
        <v>0.1</v>
      </c>
    </row>
    <row r="28" spans="1:8">
      <c r="A28" s="83"/>
      <c r="B28" s="84"/>
      <c r="E28" s="84"/>
      <c r="H28" s="85"/>
    </row>
    <row r="29" spans="1:8">
      <c r="A29" s="83">
        <v>30</v>
      </c>
      <c r="B29" s="84">
        <v>3000</v>
      </c>
      <c r="E29" s="84">
        <v>150</v>
      </c>
      <c r="H29" s="85">
        <v>0.15</v>
      </c>
    </row>
    <row r="30" spans="1:8">
      <c r="A30" s="83"/>
      <c r="B30" s="84"/>
      <c r="E30" s="84"/>
      <c r="H30" s="85"/>
    </row>
    <row r="31" spans="1:8">
      <c r="A31" s="83">
        <v>40</v>
      </c>
      <c r="B31" s="84">
        <v>4000</v>
      </c>
      <c r="E31" s="84">
        <v>200</v>
      </c>
      <c r="H31" s="85">
        <v>0.2</v>
      </c>
    </row>
    <row r="32" spans="1:8">
      <c r="A32" s="83"/>
      <c r="B32" s="84"/>
      <c r="E32" s="84"/>
      <c r="H32" s="85"/>
    </row>
    <row r="33" spans="1:9">
      <c r="A33" s="83">
        <v>50</v>
      </c>
      <c r="B33" s="84">
        <v>5000</v>
      </c>
      <c r="E33" s="84">
        <v>250</v>
      </c>
      <c r="H33" s="85">
        <v>0.25</v>
      </c>
    </row>
    <row r="34" spans="1:9">
      <c r="A34" s="83"/>
      <c r="B34" s="84"/>
      <c r="E34" s="84"/>
      <c r="H34" s="85"/>
    </row>
    <row r="35" spans="1:9">
      <c r="A35" s="83">
        <v>60</v>
      </c>
      <c r="B35" s="84">
        <v>6000</v>
      </c>
      <c r="E35" s="84">
        <v>300</v>
      </c>
      <c r="H35" s="85">
        <v>0.3</v>
      </c>
    </row>
    <row r="36" spans="1:9">
      <c r="A36" s="83"/>
      <c r="B36" s="84"/>
      <c r="E36" s="84"/>
      <c r="H36" s="85"/>
    </row>
    <row r="37" spans="1:9">
      <c r="A37" s="83">
        <v>70</v>
      </c>
      <c r="B37" s="84">
        <v>7000</v>
      </c>
      <c r="E37" s="84">
        <v>350</v>
      </c>
      <c r="H37" s="85">
        <v>0.35</v>
      </c>
    </row>
    <row r="38" spans="1:9">
      <c r="A38" s="83"/>
      <c r="B38" s="84"/>
      <c r="E38" s="84"/>
      <c r="H38" s="85"/>
    </row>
    <row r="39" spans="1:9">
      <c r="A39" s="83">
        <v>80</v>
      </c>
      <c r="B39" s="84">
        <v>8000</v>
      </c>
      <c r="E39" s="84">
        <v>400</v>
      </c>
      <c r="H39" s="85">
        <v>0.4</v>
      </c>
    </row>
    <row r="40" spans="1:9">
      <c r="A40" s="83"/>
      <c r="B40" s="84"/>
      <c r="E40" s="84"/>
      <c r="H40" s="85"/>
    </row>
    <row r="41" spans="1:9">
      <c r="A41" s="83">
        <v>90</v>
      </c>
      <c r="B41" s="84">
        <v>9000</v>
      </c>
      <c r="E41" s="84">
        <v>450</v>
      </c>
      <c r="H41" s="85">
        <v>0.45</v>
      </c>
    </row>
    <row r="42" spans="1:9">
      <c r="A42" s="83"/>
      <c r="B42" s="84"/>
      <c r="E42" s="84"/>
      <c r="H42" s="85"/>
    </row>
    <row r="43" spans="1:9">
      <c r="A43" s="83">
        <v>100</v>
      </c>
      <c r="B43" s="84">
        <v>10000</v>
      </c>
      <c r="E43" s="84">
        <v>500</v>
      </c>
      <c r="H43" s="85">
        <v>0.5</v>
      </c>
    </row>
    <row r="44" spans="1:9">
      <c r="A44" s="83"/>
      <c r="B44" s="84"/>
      <c r="E44" s="84"/>
      <c r="H44" s="85"/>
    </row>
    <row r="45" spans="1:9">
      <c r="A45" s="30">
        <v>0</v>
      </c>
      <c r="B45" s="87">
        <f>B4</f>
        <v>5000</v>
      </c>
      <c r="C45" s="30"/>
      <c r="D45" s="30"/>
      <c r="E45" s="87">
        <f>E4</f>
        <v>238.90799999999999</v>
      </c>
      <c r="F45" s="30"/>
      <c r="G45" s="30"/>
      <c r="H45" s="88">
        <f>H4</f>
        <v>9.4952523738131654E-3</v>
      </c>
      <c r="I45" s="30"/>
    </row>
  </sheetData>
  <sheetProtection selectLockedCells="1"/>
  <phoneticPr fontId="7" type="noConversion"/>
  <hyperlinks>
    <hyperlink ref="B1" location="'索引'!A1" tooltip="返回 索引" display="'"/>
  </hyperlink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34"/>
  <sheetViews>
    <sheetView showGridLines="0" topLeftCell="A25" workbookViewId="0">
      <selection activeCell="H48" sqref="A36:H48"/>
    </sheetView>
  </sheetViews>
  <sheetFormatPr defaultRowHeight="16.5"/>
  <cols>
    <col min="1" max="1" width="11.125" style="60" customWidth="1"/>
    <col min="2" max="16384" width="9" style="60"/>
  </cols>
  <sheetData>
    <row r="1" spans="1:4">
      <c r="A1" s="60" t="s">
        <v>15</v>
      </c>
      <c r="B1" s="112" t="s">
        <v>361</v>
      </c>
      <c r="C1" s="60" t="s">
        <v>123</v>
      </c>
    </row>
    <row r="2" spans="1:4">
      <c r="A2" s="60" t="s">
        <v>163</v>
      </c>
      <c r="B2" s="60" t="s">
        <v>164</v>
      </c>
      <c r="C2" s="63" t="s">
        <v>165</v>
      </c>
      <c r="D2" s="63" t="s">
        <v>166</v>
      </c>
    </row>
    <row r="3" spans="1:4">
      <c r="A3" s="61">
        <v>41821</v>
      </c>
      <c r="B3" s="62">
        <v>0.78372591006423986</v>
      </c>
      <c r="C3" s="63">
        <v>1</v>
      </c>
      <c r="D3" s="63">
        <v>0</v>
      </c>
    </row>
    <row r="4" spans="1:4">
      <c r="A4" s="61">
        <v>41822</v>
      </c>
      <c r="B4" s="62">
        <v>0.81384790011350738</v>
      </c>
      <c r="C4" s="63">
        <v>1</v>
      </c>
      <c r="D4" s="64">
        <f>B4-B3</f>
        <v>3.0121990049267522E-2</v>
      </c>
    </row>
    <row r="5" spans="1:4">
      <c r="A5" s="61">
        <v>41823</v>
      </c>
      <c r="B5" s="62">
        <v>0.85503963759909396</v>
      </c>
      <c r="C5" s="63">
        <v>1</v>
      </c>
      <c r="D5" s="64">
        <f t="shared" ref="D5:D29" si="0">B5-B4</f>
        <v>4.1191737485586577E-2</v>
      </c>
    </row>
    <row r="6" spans="1:4">
      <c r="A6" s="61">
        <v>41824</v>
      </c>
      <c r="B6" s="62">
        <v>0.81433224755700329</v>
      </c>
      <c r="C6" s="63">
        <v>1</v>
      </c>
      <c r="D6" s="64">
        <f t="shared" si="0"/>
        <v>-4.0707390042090674E-2</v>
      </c>
    </row>
    <row r="7" spans="1:4">
      <c r="A7" s="61">
        <v>41825</v>
      </c>
      <c r="B7" s="62">
        <v>0.86422413793103448</v>
      </c>
      <c r="C7" s="63">
        <v>1</v>
      </c>
      <c r="D7" s="64">
        <f t="shared" si="0"/>
        <v>4.9891890374031189E-2</v>
      </c>
    </row>
    <row r="8" spans="1:4">
      <c r="A8" s="61">
        <v>41826</v>
      </c>
      <c r="B8" s="62">
        <v>0.81159420289855078</v>
      </c>
      <c r="C8" s="63">
        <v>1</v>
      </c>
      <c r="D8" s="64">
        <f t="shared" si="0"/>
        <v>-5.2629935032483699E-2</v>
      </c>
    </row>
    <row r="9" spans="1:4">
      <c r="A9" s="61">
        <v>41827</v>
      </c>
      <c r="B9" s="62">
        <v>0.80522088353413657</v>
      </c>
      <c r="C9" s="63">
        <v>1</v>
      </c>
      <c r="D9" s="64">
        <f t="shared" si="0"/>
        <v>-6.3733193644142094E-3</v>
      </c>
    </row>
    <row r="10" spans="1:4">
      <c r="A10" s="61">
        <v>41828</v>
      </c>
      <c r="B10" s="62">
        <v>0.82075471698113212</v>
      </c>
      <c r="C10" s="63">
        <v>1</v>
      </c>
      <c r="D10" s="64">
        <f t="shared" si="0"/>
        <v>1.5533833446995549E-2</v>
      </c>
    </row>
    <row r="11" spans="1:4">
      <c r="A11" s="61">
        <v>41829</v>
      </c>
      <c r="B11" s="62">
        <v>0.81747787610619471</v>
      </c>
      <c r="C11" s="63">
        <v>1</v>
      </c>
      <c r="D11" s="64">
        <f t="shared" si="0"/>
        <v>-3.2768408749374034E-3</v>
      </c>
    </row>
    <row r="12" spans="1:4">
      <c r="A12" s="61">
        <v>41830</v>
      </c>
      <c r="B12" s="62">
        <v>0.8649553571428571</v>
      </c>
      <c r="C12" s="63">
        <v>1</v>
      </c>
      <c r="D12" s="64">
        <f t="shared" si="0"/>
        <v>4.7477481036662383E-2</v>
      </c>
    </row>
    <row r="13" spans="1:4">
      <c r="A13" s="61">
        <v>41831</v>
      </c>
      <c r="B13" s="62">
        <v>0.79</v>
      </c>
      <c r="C13" s="63">
        <v>1</v>
      </c>
      <c r="D13" s="64">
        <f t="shared" si="0"/>
        <v>-7.495535714285706E-2</v>
      </c>
    </row>
    <row r="14" spans="1:4">
      <c r="A14" s="61">
        <v>41832</v>
      </c>
      <c r="B14" s="62">
        <v>0.85319148936170208</v>
      </c>
      <c r="C14" s="63">
        <v>1</v>
      </c>
      <c r="D14" s="64">
        <f t="shared" si="0"/>
        <v>6.3191489361702047E-2</v>
      </c>
    </row>
    <row r="15" spans="1:4">
      <c r="A15" s="61">
        <v>41833</v>
      </c>
      <c r="B15" s="62">
        <v>0.81407035175879394</v>
      </c>
      <c r="C15" s="63">
        <v>1</v>
      </c>
      <c r="D15" s="64">
        <f t="shared" si="0"/>
        <v>-3.912113760290814E-2</v>
      </c>
    </row>
    <row r="16" spans="1:4">
      <c r="A16" s="61">
        <v>41834</v>
      </c>
      <c r="B16" s="62">
        <v>0.83</v>
      </c>
      <c r="C16" s="63">
        <v>1</v>
      </c>
      <c r="D16" s="64">
        <f t="shared" si="0"/>
        <v>1.5929648241206018E-2</v>
      </c>
    </row>
    <row r="17" spans="1:4">
      <c r="A17" s="61">
        <v>41835</v>
      </c>
      <c r="B17" s="62">
        <v>0.82976445396145615</v>
      </c>
      <c r="C17" s="63">
        <v>1</v>
      </c>
      <c r="D17" s="64">
        <f t="shared" si="0"/>
        <v>-2.3554603854381018E-4</v>
      </c>
    </row>
    <row r="18" spans="1:4">
      <c r="A18" s="61">
        <v>41836</v>
      </c>
      <c r="B18" s="62">
        <v>0.8075356415478615</v>
      </c>
      <c r="C18" s="63">
        <v>1</v>
      </c>
      <c r="D18" s="64">
        <f t="shared" si="0"/>
        <v>-2.2228812413594645E-2</v>
      </c>
    </row>
    <row r="19" spans="1:4">
      <c r="A19" s="61">
        <v>41837</v>
      </c>
      <c r="B19" s="62">
        <v>0.83563096500530221</v>
      </c>
      <c r="C19" s="63">
        <v>1</v>
      </c>
      <c r="D19" s="64">
        <f t="shared" si="0"/>
        <v>2.8095323457440702E-2</v>
      </c>
    </row>
    <row r="20" spans="1:4">
      <c r="A20" s="61">
        <v>41838</v>
      </c>
      <c r="B20" s="62">
        <v>0.84360730593607303</v>
      </c>
      <c r="C20" s="63">
        <v>1</v>
      </c>
      <c r="D20" s="64">
        <f t="shared" si="0"/>
        <v>7.97634093077082E-3</v>
      </c>
    </row>
    <row r="21" spans="1:4">
      <c r="A21" s="61">
        <v>41839</v>
      </c>
      <c r="B21" s="62">
        <v>0.83479789103690683</v>
      </c>
      <c r="C21" s="63">
        <v>1</v>
      </c>
      <c r="D21" s="64">
        <f t="shared" si="0"/>
        <v>-8.8094148991662014E-3</v>
      </c>
    </row>
    <row r="22" spans="1:4">
      <c r="A22" s="61">
        <v>41840</v>
      </c>
      <c r="B22" s="62">
        <v>0.84841075794621024</v>
      </c>
      <c r="C22" s="63">
        <v>1</v>
      </c>
      <c r="D22" s="64">
        <f t="shared" si="0"/>
        <v>1.3612866909303412E-2</v>
      </c>
    </row>
    <row r="23" spans="1:4">
      <c r="A23" s="61">
        <v>41841</v>
      </c>
      <c r="B23" s="62">
        <v>0.83710801393728218</v>
      </c>
      <c r="C23" s="63">
        <v>1</v>
      </c>
      <c r="D23" s="64">
        <f t="shared" si="0"/>
        <v>-1.1302744008928056E-2</v>
      </c>
    </row>
    <row r="24" spans="1:4">
      <c r="A24" s="61">
        <v>41842</v>
      </c>
      <c r="B24" s="62">
        <v>0.83988494726749763</v>
      </c>
      <c r="C24" s="63">
        <v>1</v>
      </c>
      <c r="D24" s="64">
        <f t="shared" si="0"/>
        <v>2.7769333302154475E-3</v>
      </c>
    </row>
    <row r="25" spans="1:4">
      <c r="A25" s="61">
        <v>41843</v>
      </c>
      <c r="B25" s="62">
        <v>0.83655705996131524</v>
      </c>
      <c r="C25" s="63">
        <v>1</v>
      </c>
      <c r="D25" s="64">
        <f t="shared" si="0"/>
        <v>-3.3278873061823866E-3</v>
      </c>
    </row>
    <row r="26" spans="1:4">
      <c r="A26" s="61">
        <v>41844</v>
      </c>
      <c r="B26" s="62">
        <v>0.82405566600397617</v>
      </c>
      <c r="C26" s="63">
        <v>1</v>
      </c>
      <c r="D26" s="64">
        <f t="shared" si="0"/>
        <v>-1.2501393957339069E-2</v>
      </c>
    </row>
    <row r="27" spans="1:4">
      <c r="A27" s="61">
        <v>41845</v>
      </c>
      <c r="B27" s="62">
        <v>0.82805907172995785</v>
      </c>
      <c r="C27" s="63">
        <v>1</v>
      </c>
      <c r="D27" s="64">
        <f t="shared" si="0"/>
        <v>4.0034057259816791E-3</v>
      </c>
    </row>
    <row r="28" spans="1:4">
      <c r="A28" s="61">
        <v>41846</v>
      </c>
      <c r="B28" s="62">
        <v>0.80679785330948117</v>
      </c>
      <c r="C28" s="63">
        <v>1</v>
      </c>
      <c r="D28" s="64">
        <f t="shared" si="0"/>
        <v>-2.126121842047668E-2</v>
      </c>
    </row>
    <row r="29" spans="1:4">
      <c r="A29" s="61">
        <v>41847</v>
      </c>
      <c r="B29" s="62">
        <v>0.81658291457286436</v>
      </c>
      <c r="C29" s="63">
        <v>1</v>
      </c>
      <c r="D29" s="64">
        <f t="shared" si="0"/>
        <v>9.7850612633831879E-3</v>
      </c>
    </row>
    <row r="31" spans="1:4">
      <c r="A31" s="60" t="s">
        <v>63</v>
      </c>
    </row>
    <row r="32" spans="1:4">
      <c r="A32" s="65" t="s">
        <v>169</v>
      </c>
    </row>
    <row r="33" spans="1:1">
      <c r="A33" s="65" t="s">
        <v>168</v>
      </c>
    </row>
    <row r="34" spans="1:1">
      <c r="A34" s="60" t="s">
        <v>167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63"/>
  <sheetViews>
    <sheetView showGridLines="0" topLeftCell="A22" zoomScaleNormal="100" workbookViewId="0">
      <selection activeCell="H29" sqref="A29:H46"/>
    </sheetView>
  </sheetViews>
  <sheetFormatPr defaultRowHeight="14.25"/>
  <cols>
    <col min="1" max="16384" width="9" style="32"/>
  </cols>
  <sheetData>
    <row r="1" spans="1:7">
      <c r="A1" s="32" t="s">
        <v>15</v>
      </c>
      <c r="B1" s="112" t="s">
        <v>361</v>
      </c>
    </row>
    <row r="2" spans="1:7">
      <c r="A2" s="66"/>
      <c r="B2" s="67">
        <v>2003</v>
      </c>
      <c r="C2" s="67">
        <v>2004</v>
      </c>
      <c r="D2" s="67">
        <v>2005</v>
      </c>
      <c r="E2" s="67">
        <v>2006</v>
      </c>
      <c r="F2" s="67">
        <v>2007</v>
      </c>
      <c r="G2" s="67">
        <v>2008</v>
      </c>
    </row>
    <row r="3" spans="1:7">
      <c r="A3" s="68" t="s">
        <v>172</v>
      </c>
      <c r="B3" s="69">
        <v>2702</v>
      </c>
      <c r="C3" s="69">
        <v>4785</v>
      </c>
      <c r="D3" s="69">
        <v>1580</v>
      </c>
      <c r="E3" s="69">
        <v>2429</v>
      </c>
      <c r="F3" s="69">
        <v>994</v>
      </c>
      <c r="G3" s="69">
        <v>4911</v>
      </c>
    </row>
    <row r="4" spans="1:7">
      <c r="A4" s="68" t="s">
        <v>60</v>
      </c>
      <c r="B4" s="69">
        <v>1647</v>
      </c>
      <c r="C4" s="69">
        <v>2404</v>
      </c>
      <c r="D4" s="69">
        <v>4638</v>
      </c>
      <c r="E4" s="69">
        <v>4443</v>
      </c>
      <c r="F4" s="69">
        <v>1399</v>
      </c>
      <c r="G4" s="69">
        <v>3628</v>
      </c>
    </row>
    <row r="5" spans="1:7">
      <c r="A5" s="68" t="s">
        <v>53</v>
      </c>
      <c r="B5" s="69">
        <v>3570</v>
      </c>
      <c r="C5" s="69">
        <v>3352</v>
      </c>
      <c r="D5" s="69">
        <v>931</v>
      </c>
      <c r="E5" s="69">
        <v>4056</v>
      </c>
      <c r="F5" s="69">
        <v>3120</v>
      </c>
      <c r="G5" s="69">
        <v>3548</v>
      </c>
    </row>
    <row r="6" spans="1:7">
      <c r="A6" s="68" t="s">
        <v>54</v>
      </c>
      <c r="B6" s="69">
        <v>3568</v>
      </c>
      <c r="C6" s="69">
        <v>3634</v>
      </c>
      <c r="D6" s="69">
        <v>3638</v>
      </c>
      <c r="E6" s="69">
        <v>3852</v>
      </c>
      <c r="F6" s="69">
        <v>2037</v>
      </c>
      <c r="G6" s="69">
        <v>1225</v>
      </c>
    </row>
    <row r="7" spans="1:7">
      <c r="A7" s="68" t="s">
        <v>55</v>
      </c>
      <c r="B7" s="69">
        <v>2156</v>
      </c>
      <c r="C7" s="69">
        <v>3119</v>
      </c>
      <c r="D7" s="69">
        <v>2913</v>
      </c>
      <c r="E7" s="69">
        <v>4705</v>
      </c>
      <c r="F7" s="69">
        <v>1314</v>
      </c>
      <c r="G7" s="69">
        <v>3795</v>
      </c>
    </row>
    <row r="8" spans="1:7">
      <c r="A8" s="68" t="s">
        <v>56</v>
      </c>
      <c r="B8" s="69">
        <v>4151</v>
      </c>
      <c r="C8" s="69">
        <v>1912</v>
      </c>
      <c r="D8" s="69">
        <v>2724</v>
      </c>
      <c r="E8" s="69">
        <v>5733</v>
      </c>
      <c r="F8" s="69">
        <v>1141</v>
      </c>
      <c r="G8" s="69">
        <v>1289</v>
      </c>
    </row>
    <row r="9" spans="1:7">
      <c r="A9" s="68" t="s">
        <v>57</v>
      </c>
      <c r="B9" s="69">
        <v>1861</v>
      </c>
      <c r="C9" s="69">
        <v>4613</v>
      </c>
      <c r="D9" s="69">
        <v>2468</v>
      </c>
      <c r="E9" s="69">
        <v>2029</v>
      </c>
      <c r="F9" s="69">
        <v>1139</v>
      </c>
      <c r="G9" s="69">
        <v>4101</v>
      </c>
    </row>
    <row r="10" spans="1:7">
      <c r="A10" s="68" t="s">
        <v>58</v>
      </c>
      <c r="B10" s="69">
        <v>4103</v>
      </c>
      <c r="C10" s="69">
        <v>2398</v>
      </c>
      <c r="D10" s="69">
        <v>4555</v>
      </c>
      <c r="E10" s="69">
        <v>1091</v>
      </c>
      <c r="F10" s="69">
        <v>654</v>
      </c>
      <c r="G10" s="69">
        <v>528</v>
      </c>
    </row>
    <row r="11" spans="1:7">
      <c r="A11" s="68" t="s">
        <v>59</v>
      </c>
      <c r="B11" s="69">
        <v>958</v>
      </c>
      <c r="C11" s="69">
        <v>657</v>
      </c>
      <c r="D11" s="69">
        <v>1040</v>
      </c>
      <c r="E11" s="69">
        <v>4780</v>
      </c>
      <c r="F11" s="69">
        <v>882</v>
      </c>
      <c r="G11" s="69">
        <v>3275</v>
      </c>
    </row>
    <row r="12" spans="1:7">
      <c r="A12" s="68" t="s">
        <v>27</v>
      </c>
      <c r="B12" s="69">
        <v>3484</v>
      </c>
      <c r="C12" s="69">
        <v>2141</v>
      </c>
      <c r="D12" s="69">
        <v>587</v>
      </c>
      <c r="E12" s="69">
        <v>1783</v>
      </c>
      <c r="F12" s="69">
        <v>4812</v>
      </c>
      <c r="G12" s="69">
        <v>2272</v>
      </c>
    </row>
    <row r="13" spans="1:7">
      <c r="A13" s="68" t="s">
        <v>170</v>
      </c>
      <c r="B13" s="69">
        <v>3780</v>
      </c>
      <c r="C13" s="69">
        <v>701</v>
      </c>
      <c r="D13" s="69">
        <v>1640</v>
      </c>
      <c r="E13" s="69">
        <v>3659</v>
      </c>
      <c r="F13" s="69">
        <v>4558</v>
      </c>
      <c r="G13" s="69">
        <v>2840</v>
      </c>
    </row>
    <row r="14" spans="1:7">
      <c r="A14" s="68" t="s">
        <v>171</v>
      </c>
      <c r="B14" s="69">
        <v>2796</v>
      </c>
      <c r="C14" s="69">
        <v>801</v>
      </c>
      <c r="D14" s="69">
        <v>3800</v>
      </c>
      <c r="E14" s="69">
        <v>4714</v>
      </c>
      <c r="F14" s="69">
        <v>996</v>
      </c>
      <c r="G14" s="69">
        <v>3325</v>
      </c>
    </row>
    <row r="15" spans="1:7">
      <c r="A15" s="70" t="s">
        <v>173</v>
      </c>
      <c r="B15" s="71">
        <v>1</v>
      </c>
      <c r="C15" s="71">
        <v>2</v>
      </c>
      <c r="D15" s="71">
        <v>3</v>
      </c>
      <c r="E15" s="71">
        <v>4</v>
      </c>
      <c r="F15" s="71">
        <v>5</v>
      </c>
      <c r="G15" s="71">
        <v>6</v>
      </c>
    </row>
    <row r="16" spans="1:7">
      <c r="A16" s="72">
        <v>0.25</v>
      </c>
      <c r="B16" s="73">
        <f t="shared" ref="B16:G16" si="0">PERCENTILE(B3:B14,0.25)</f>
        <v>2082.25</v>
      </c>
      <c r="C16" s="73">
        <f t="shared" si="0"/>
        <v>1634.25</v>
      </c>
      <c r="D16" s="73">
        <f t="shared" si="0"/>
        <v>1445</v>
      </c>
      <c r="E16" s="73">
        <f t="shared" si="0"/>
        <v>2329</v>
      </c>
      <c r="F16" s="73">
        <f t="shared" si="0"/>
        <v>995.5</v>
      </c>
      <c r="G16" s="73">
        <f t="shared" si="0"/>
        <v>2026.25</v>
      </c>
    </row>
    <row r="17" spans="1:7">
      <c r="A17" s="72" t="s">
        <v>174</v>
      </c>
      <c r="B17" s="73">
        <f>MAX(MIN(B3:B14),B16-1.5*(B20-B16))</f>
        <v>958</v>
      </c>
      <c r="C17" s="73">
        <f t="shared" ref="C17:G17" si="1">MAX(MIN(C3:C14),C16-1.5*(C20-C16))</f>
        <v>657</v>
      </c>
      <c r="D17" s="73">
        <f t="shared" si="1"/>
        <v>587</v>
      </c>
      <c r="E17" s="73">
        <f t="shared" si="1"/>
        <v>1091</v>
      </c>
      <c r="F17" s="73">
        <f t="shared" si="1"/>
        <v>654</v>
      </c>
      <c r="G17" s="73">
        <f t="shared" si="1"/>
        <v>528</v>
      </c>
    </row>
    <row r="18" spans="1:7">
      <c r="A18" s="74" t="s">
        <v>175</v>
      </c>
      <c r="B18" s="73">
        <f t="shared" ref="B18:G18" si="2">MEDIAN(B3:B14)</f>
        <v>3140</v>
      </c>
      <c r="C18" s="73">
        <f t="shared" si="2"/>
        <v>2401</v>
      </c>
      <c r="D18" s="73">
        <f t="shared" si="2"/>
        <v>2596</v>
      </c>
      <c r="E18" s="73">
        <f t="shared" si="2"/>
        <v>3954</v>
      </c>
      <c r="F18" s="73">
        <f t="shared" si="2"/>
        <v>1227.5</v>
      </c>
      <c r="G18" s="73">
        <f t="shared" si="2"/>
        <v>3300</v>
      </c>
    </row>
    <row r="19" spans="1:7">
      <c r="A19" s="74" t="s">
        <v>176</v>
      </c>
      <c r="B19" s="73">
        <f>MIN(MAX(B3:B14),B20+1.5*(B20-B16))</f>
        <v>4151</v>
      </c>
      <c r="C19" s="73">
        <f t="shared" ref="C19:G19" si="3">MIN(MAX(C3:C14),C20+1.5*(C20-C16))</f>
        <v>4785</v>
      </c>
      <c r="D19" s="73">
        <f t="shared" si="3"/>
        <v>4638</v>
      </c>
      <c r="E19" s="73">
        <f t="shared" si="3"/>
        <v>5733</v>
      </c>
      <c r="F19" s="73">
        <f t="shared" si="3"/>
        <v>4276.125</v>
      </c>
      <c r="G19" s="73">
        <f t="shared" si="3"/>
        <v>4911</v>
      </c>
    </row>
    <row r="20" spans="1:7">
      <c r="A20" s="72">
        <v>0.75</v>
      </c>
      <c r="B20" s="73">
        <f t="shared" ref="B20:G20" si="4">PERCENTILE(B3:B14,0.75)</f>
        <v>3622.5</v>
      </c>
      <c r="C20" s="73">
        <f t="shared" si="4"/>
        <v>3422.5</v>
      </c>
      <c r="D20" s="73">
        <f t="shared" si="4"/>
        <v>3678.5</v>
      </c>
      <c r="E20" s="73">
        <f t="shared" si="4"/>
        <v>4707.25</v>
      </c>
      <c r="F20" s="73">
        <f t="shared" si="4"/>
        <v>2307.75</v>
      </c>
      <c r="G20" s="73">
        <f t="shared" si="4"/>
        <v>3669.75</v>
      </c>
    </row>
    <row r="21" spans="1:7">
      <c r="A21" s="75" t="s">
        <v>177</v>
      </c>
      <c r="B21" s="76">
        <f>AVERAGE(B3:B14)</f>
        <v>2898</v>
      </c>
      <c r="C21" s="76">
        <f t="shared" ref="C21:G21" si="5">AVERAGE(C3:C14)</f>
        <v>2543.0833333333335</v>
      </c>
      <c r="D21" s="76">
        <f t="shared" si="5"/>
        <v>2542.8333333333335</v>
      </c>
      <c r="E21" s="76">
        <f t="shared" si="5"/>
        <v>3606.1666666666665</v>
      </c>
      <c r="F21" s="76">
        <f t="shared" si="5"/>
        <v>1920.5</v>
      </c>
      <c r="G21" s="76">
        <f t="shared" si="5"/>
        <v>2894.75</v>
      </c>
    </row>
    <row r="23" spans="1:7">
      <c r="A23" s="32" t="s">
        <v>178</v>
      </c>
    </row>
    <row r="24" spans="1:7">
      <c r="A24" s="32" t="s">
        <v>179</v>
      </c>
    </row>
    <row r="25" spans="1:7">
      <c r="A25" s="32" t="s">
        <v>180</v>
      </c>
    </row>
    <row r="51" spans="1:12">
      <c r="A51" s="32" t="s">
        <v>181</v>
      </c>
    </row>
    <row r="52" spans="1:12">
      <c r="A52" s="77">
        <v>1</v>
      </c>
      <c r="B52" s="73">
        <v>2702</v>
      </c>
      <c r="C52" s="77">
        <v>2</v>
      </c>
      <c r="D52" s="73">
        <v>4785</v>
      </c>
      <c r="E52" s="77">
        <v>3</v>
      </c>
      <c r="F52" s="73">
        <v>1580</v>
      </c>
      <c r="G52" s="77">
        <v>4</v>
      </c>
      <c r="H52" s="73">
        <v>2429</v>
      </c>
      <c r="I52" s="77">
        <v>5</v>
      </c>
      <c r="J52" s="73">
        <v>994</v>
      </c>
      <c r="K52" s="77">
        <v>6</v>
      </c>
      <c r="L52" s="73">
        <v>4911</v>
      </c>
    </row>
    <row r="53" spans="1:12">
      <c r="A53" s="77">
        <v>1</v>
      </c>
      <c r="B53" s="73">
        <v>1647</v>
      </c>
      <c r="C53" s="77">
        <v>2</v>
      </c>
      <c r="D53" s="73">
        <v>2404</v>
      </c>
      <c r="E53" s="77">
        <v>3</v>
      </c>
      <c r="F53" s="73">
        <v>4638</v>
      </c>
      <c r="G53" s="77">
        <v>4</v>
      </c>
      <c r="H53" s="73">
        <v>4443</v>
      </c>
      <c r="I53" s="77">
        <v>5</v>
      </c>
      <c r="J53" s="73">
        <v>1399</v>
      </c>
      <c r="K53" s="77">
        <v>6</v>
      </c>
      <c r="L53" s="73">
        <v>3628</v>
      </c>
    </row>
    <row r="54" spans="1:12">
      <c r="A54" s="77">
        <v>1</v>
      </c>
      <c r="B54" s="73">
        <v>3570</v>
      </c>
      <c r="C54" s="77">
        <v>2</v>
      </c>
      <c r="D54" s="73">
        <v>3352</v>
      </c>
      <c r="E54" s="77">
        <v>3</v>
      </c>
      <c r="F54" s="73">
        <v>931</v>
      </c>
      <c r="G54" s="77">
        <v>4</v>
      </c>
      <c r="H54" s="73">
        <v>4056</v>
      </c>
      <c r="I54" s="77">
        <v>5</v>
      </c>
      <c r="J54" s="73">
        <v>3120</v>
      </c>
      <c r="K54" s="77">
        <v>6</v>
      </c>
      <c r="L54" s="73">
        <v>3548</v>
      </c>
    </row>
    <row r="55" spans="1:12">
      <c r="A55" s="77">
        <v>1</v>
      </c>
      <c r="B55" s="73">
        <v>3568</v>
      </c>
      <c r="C55" s="77">
        <v>2</v>
      </c>
      <c r="D55" s="73">
        <v>3634</v>
      </c>
      <c r="E55" s="77">
        <v>3</v>
      </c>
      <c r="F55" s="73">
        <v>3638</v>
      </c>
      <c r="G55" s="77">
        <v>4</v>
      </c>
      <c r="H55" s="73">
        <v>3852</v>
      </c>
      <c r="I55" s="77">
        <v>5</v>
      </c>
      <c r="J55" s="73">
        <v>2037</v>
      </c>
      <c r="K55" s="77">
        <v>6</v>
      </c>
      <c r="L55" s="73">
        <v>1225</v>
      </c>
    </row>
    <row r="56" spans="1:12">
      <c r="A56" s="77">
        <v>1</v>
      </c>
      <c r="B56" s="73">
        <v>2156</v>
      </c>
      <c r="C56" s="77">
        <v>2</v>
      </c>
      <c r="D56" s="73">
        <v>3119</v>
      </c>
      <c r="E56" s="77">
        <v>3</v>
      </c>
      <c r="F56" s="73">
        <v>2913</v>
      </c>
      <c r="G56" s="77">
        <v>4</v>
      </c>
      <c r="H56" s="73">
        <v>4705</v>
      </c>
      <c r="I56" s="77">
        <v>5</v>
      </c>
      <c r="J56" s="73">
        <v>1314</v>
      </c>
      <c r="K56" s="77">
        <v>6</v>
      </c>
      <c r="L56" s="73">
        <v>3795</v>
      </c>
    </row>
    <row r="57" spans="1:12">
      <c r="A57" s="77">
        <v>1</v>
      </c>
      <c r="B57" s="73">
        <v>4151</v>
      </c>
      <c r="C57" s="77">
        <v>2</v>
      </c>
      <c r="D57" s="73">
        <v>1912</v>
      </c>
      <c r="E57" s="77">
        <v>3</v>
      </c>
      <c r="F57" s="73">
        <v>2724</v>
      </c>
      <c r="G57" s="77">
        <v>4</v>
      </c>
      <c r="H57" s="73">
        <v>5733</v>
      </c>
      <c r="I57" s="77">
        <v>5</v>
      </c>
      <c r="J57" s="73">
        <v>1141</v>
      </c>
      <c r="K57" s="77">
        <v>6</v>
      </c>
      <c r="L57" s="73">
        <v>1289</v>
      </c>
    </row>
    <row r="58" spans="1:12">
      <c r="A58" s="77">
        <v>1</v>
      </c>
      <c r="B58" s="73">
        <v>1861</v>
      </c>
      <c r="C58" s="77">
        <v>2</v>
      </c>
      <c r="D58" s="73">
        <v>4613</v>
      </c>
      <c r="E58" s="77">
        <v>3</v>
      </c>
      <c r="F58" s="73">
        <v>2468</v>
      </c>
      <c r="G58" s="77">
        <v>4</v>
      </c>
      <c r="H58" s="73">
        <v>2029</v>
      </c>
      <c r="I58" s="77">
        <v>5</v>
      </c>
      <c r="J58" s="73">
        <v>1139</v>
      </c>
      <c r="K58" s="77">
        <v>6</v>
      </c>
      <c r="L58" s="73">
        <v>4101</v>
      </c>
    </row>
    <row r="59" spans="1:12">
      <c r="A59" s="77">
        <v>1</v>
      </c>
      <c r="B59" s="73">
        <v>4103</v>
      </c>
      <c r="C59" s="77">
        <v>2</v>
      </c>
      <c r="D59" s="73">
        <v>2398</v>
      </c>
      <c r="E59" s="77">
        <v>3</v>
      </c>
      <c r="F59" s="73">
        <v>4555</v>
      </c>
      <c r="G59" s="77">
        <v>4</v>
      </c>
      <c r="H59" s="73">
        <v>1091</v>
      </c>
      <c r="I59" s="77">
        <v>5</v>
      </c>
      <c r="J59" s="73">
        <v>654</v>
      </c>
      <c r="K59" s="77">
        <v>6</v>
      </c>
      <c r="L59" s="73">
        <v>528</v>
      </c>
    </row>
    <row r="60" spans="1:12">
      <c r="A60" s="77">
        <v>1</v>
      </c>
      <c r="B60" s="73">
        <v>958</v>
      </c>
      <c r="C60" s="77">
        <v>2</v>
      </c>
      <c r="D60" s="73">
        <v>657</v>
      </c>
      <c r="E60" s="77">
        <v>3</v>
      </c>
      <c r="F60" s="73">
        <v>1040</v>
      </c>
      <c r="G60" s="77">
        <v>4</v>
      </c>
      <c r="H60" s="73">
        <v>4780</v>
      </c>
      <c r="I60" s="77">
        <v>5</v>
      </c>
      <c r="J60" s="73">
        <v>882</v>
      </c>
      <c r="K60" s="77">
        <v>6</v>
      </c>
      <c r="L60" s="73">
        <v>3275</v>
      </c>
    </row>
    <row r="61" spans="1:12">
      <c r="A61" s="77">
        <v>1</v>
      </c>
      <c r="B61" s="73">
        <v>3484</v>
      </c>
      <c r="C61" s="77">
        <v>2</v>
      </c>
      <c r="D61" s="73">
        <v>2141</v>
      </c>
      <c r="E61" s="77">
        <v>3</v>
      </c>
      <c r="F61" s="73">
        <v>587</v>
      </c>
      <c r="G61" s="77">
        <v>4</v>
      </c>
      <c r="H61" s="73">
        <v>1783</v>
      </c>
      <c r="I61" s="77">
        <v>5</v>
      </c>
      <c r="J61" s="73">
        <v>4812</v>
      </c>
      <c r="K61" s="77">
        <v>6</v>
      </c>
      <c r="L61" s="73">
        <v>2272</v>
      </c>
    </row>
    <row r="62" spans="1:12">
      <c r="A62" s="77">
        <v>1</v>
      </c>
      <c r="B62" s="73">
        <v>3780</v>
      </c>
      <c r="C62" s="77">
        <v>2</v>
      </c>
      <c r="D62" s="73">
        <v>701</v>
      </c>
      <c r="E62" s="77">
        <v>3</v>
      </c>
      <c r="F62" s="73">
        <v>1640</v>
      </c>
      <c r="G62" s="77">
        <v>4</v>
      </c>
      <c r="H62" s="73">
        <v>3659</v>
      </c>
      <c r="I62" s="77">
        <v>5</v>
      </c>
      <c r="J62" s="73">
        <v>4558</v>
      </c>
      <c r="K62" s="77">
        <v>6</v>
      </c>
      <c r="L62" s="73">
        <v>2840</v>
      </c>
    </row>
    <row r="63" spans="1:12">
      <c r="A63" s="77">
        <v>1</v>
      </c>
      <c r="B63" s="73">
        <v>2796</v>
      </c>
      <c r="C63" s="77">
        <v>2</v>
      </c>
      <c r="D63" s="73">
        <v>801</v>
      </c>
      <c r="E63" s="77">
        <v>3</v>
      </c>
      <c r="F63" s="73">
        <v>3800</v>
      </c>
      <c r="G63" s="77">
        <v>4</v>
      </c>
      <c r="H63" s="73">
        <v>4714</v>
      </c>
      <c r="I63" s="77">
        <v>5</v>
      </c>
      <c r="J63" s="73">
        <v>996</v>
      </c>
      <c r="K63" s="77">
        <v>6</v>
      </c>
      <c r="L63" s="73">
        <v>3325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2"/>
  <sheetViews>
    <sheetView showGridLines="0" topLeftCell="A4" workbookViewId="0">
      <selection activeCell="F15" sqref="A15:F26"/>
    </sheetView>
  </sheetViews>
  <sheetFormatPr defaultRowHeight="13.5"/>
  <sheetData>
    <row r="1" spans="1:2">
      <c r="A1" t="s">
        <v>18</v>
      </c>
      <c r="B1" s="112" t="s">
        <v>361</v>
      </c>
    </row>
    <row r="2" spans="1:2">
      <c r="A2" t="s">
        <v>182</v>
      </c>
      <c r="B2">
        <v>40</v>
      </c>
    </row>
    <row r="3" spans="1:2">
      <c r="A3" t="s">
        <v>183</v>
      </c>
      <c r="B3">
        <v>25</v>
      </c>
    </row>
    <row r="4" spans="1:2">
      <c r="A4" t="s">
        <v>184</v>
      </c>
      <c r="B4">
        <v>10</v>
      </c>
    </row>
    <row r="5" spans="1:2">
      <c r="A5" t="s">
        <v>185</v>
      </c>
      <c r="B5">
        <v>9</v>
      </c>
    </row>
    <row r="6" spans="1:2">
      <c r="A6" t="s">
        <v>186</v>
      </c>
      <c r="B6">
        <v>11</v>
      </c>
    </row>
    <row r="7" spans="1:2">
      <c r="A7" t="s">
        <v>187</v>
      </c>
      <c r="B7">
        <v>5</v>
      </c>
    </row>
    <row r="8" spans="1:2">
      <c r="A8" s="31" t="s">
        <v>188</v>
      </c>
      <c r="B8" s="31">
        <f>SUM(B2:B7)</f>
        <v>100</v>
      </c>
    </row>
    <row r="10" spans="1:2">
      <c r="A10" t="s">
        <v>63</v>
      </c>
    </row>
    <row r="11" spans="1:2">
      <c r="A11" t="s">
        <v>189</v>
      </c>
    </row>
    <row r="12" spans="1:2">
      <c r="A12" t="s">
        <v>190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95"/>
  <sheetViews>
    <sheetView showGridLines="0" workbookViewId="0">
      <selection activeCell="F32" sqref="A19:F32"/>
    </sheetView>
  </sheetViews>
  <sheetFormatPr defaultRowHeight="14.25"/>
  <cols>
    <col min="1" max="16384" width="9" style="32"/>
  </cols>
  <sheetData>
    <row r="1" spans="1:3">
      <c r="A1" s="32" t="s">
        <v>215</v>
      </c>
      <c r="B1" s="112" t="s">
        <v>361</v>
      </c>
    </row>
    <row r="2" spans="1:3">
      <c r="A2" s="32" t="s">
        <v>214</v>
      </c>
      <c r="B2" s="32" t="s">
        <v>201</v>
      </c>
      <c r="C2" s="32" t="s">
        <v>202</v>
      </c>
    </row>
    <row r="3" spans="1:3">
      <c r="A3" s="32">
        <v>1</v>
      </c>
      <c r="B3" s="32" t="s">
        <v>203</v>
      </c>
      <c r="C3" s="32">
        <v>120</v>
      </c>
    </row>
    <row r="4" spans="1:3">
      <c r="A4" s="32">
        <v>2</v>
      </c>
      <c r="B4" s="32" t="s">
        <v>204</v>
      </c>
      <c r="C4" s="32">
        <v>110</v>
      </c>
    </row>
    <row r="5" spans="1:3">
      <c r="A5" s="32">
        <v>3</v>
      </c>
      <c r="B5" s="32" t="s">
        <v>205</v>
      </c>
      <c r="C5" s="32">
        <v>95</v>
      </c>
    </row>
    <row r="6" spans="1:3">
      <c r="A6" s="32">
        <v>4</v>
      </c>
      <c r="B6" s="32" t="s">
        <v>206</v>
      </c>
      <c r="C6" s="32">
        <v>91</v>
      </c>
    </row>
    <row r="7" spans="1:3">
      <c r="A7" s="32">
        <v>5</v>
      </c>
      <c r="B7" s="32" t="s">
        <v>207</v>
      </c>
      <c r="C7" s="32">
        <v>91</v>
      </c>
    </row>
    <row r="8" spans="1:3">
      <c r="A8" s="32" t="s">
        <v>208</v>
      </c>
      <c r="B8" s="32" t="s">
        <v>208</v>
      </c>
    </row>
    <row r="9" spans="1:3">
      <c r="A9" s="32">
        <v>27</v>
      </c>
      <c r="B9" s="32" t="s">
        <v>209</v>
      </c>
      <c r="C9" s="32">
        <v>58</v>
      </c>
    </row>
    <row r="10" spans="1:3">
      <c r="A10" s="32">
        <v>28</v>
      </c>
      <c r="B10" s="32" t="s">
        <v>210</v>
      </c>
      <c r="C10" s="32">
        <v>57</v>
      </c>
    </row>
    <row r="11" spans="1:3">
      <c r="A11" s="32">
        <v>29</v>
      </c>
      <c r="B11" s="32" t="s">
        <v>211</v>
      </c>
      <c r="C11" s="32">
        <v>52</v>
      </c>
    </row>
    <row r="12" spans="1:3">
      <c r="A12" s="32">
        <v>30</v>
      </c>
      <c r="B12" s="32" t="s">
        <v>212</v>
      </c>
      <c r="C12" s="32">
        <v>52</v>
      </c>
    </row>
    <row r="13" spans="1:3">
      <c r="A13" s="32">
        <v>31</v>
      </c>
      <c r="B13" s="32" t="s">
        <v>213</v>
      </c>
      <c r="C13" s="32">
        <v>51</v>
      </c>
    </row>
    <row r="15" spans="1:3">
      <c r="A15" s="32" t="s">
        <v>220</v>
      </c>
    </row>
    <row r="16" spans="1:3">
      <c r="A16" s="32" t="s">
        <v>222</v>
      </c>
    </row>
    <row r="17" spans="1:1">
      <c r="A17" s="32" t="s">
        <v>221</v>
      </c>
    </row>
    <row r="35" spans="1:7">
      <c r="A35" s="36" t="s">
        <v>216</v>
      </c>
      <c r="B35" s="36"/>
      <c r="C35" s="36" t="s">
        <v>217</v>
      </c>
      <c r="D35" s="36" t="s">
        <v>218</v>
      </c>
      <c r="E35" s="36"/>
      <c r="F35" s="36"/>
      <c r="G35" s="36" t="s">
        <v>219</v>
      </c>
    </row>
    <row r="36" spans="1:7">
      <c r="A36" s="36">
        <v>1</v>
      </c>
      <c r="B36" s="36" t="s">
        <v>203</v>
      </c>
      <c r="C36" s="36">
        <v>120</v>
      </c>
      <c r="D36" s="36"/>
      <c r="E36" s="36"/>
      <c r="F36" s="36">
        <v>1</v>
      </c>
      <c r="G36" s="36"/>
    </row>
    <row r="37" spans="1:7">
      <c r="A37" s="36">
        <v>2</v>
      </c>
      <c r="B37" s="36" t="s">
        <v>204</v>
      </c>
      <c r="C37" s="36">
        <v>110</v>
      </c>
      <c r="D37" s="36"/>
      <c r="E37" s="36"/>
      <c r="F37" s="36">
        <v>2</v>
      </c>
      <c r="G37" s="36"/>
    </row>
    <row r="38" spans="1:7">
      <c r="A38" s="36">
        <v>3</v>
      </c>
      <c r="B38" s="36" t="s">
        <v>205</v>
      </c>
      <c r="C38" s="36">
        <v>95</v>
      </c>
      <c r="D38" s="36"/>
      <c r="E38" s="36"/>
      <c r="F38" s="36">
        <v>3</v>
      </c>
      <c r="G38" s="36"/>
    </row>
    <row r="39" spans="1:7">
      <c r="A39" s="36">
        <v>4</v>
      </c>
      <c r="B39" s="36" t="s">
        <v>206</v>
      </c>
      <c r="C39" s="36">
        <v>91</v>
      </c>
      <c r="D39" s="36"/>
      <c r="E39" s="36"/>
      <c r="F39" s="36">
        <v>4</v>
      </c>
      <c r="G39" s="36"/>
    </row>
    <row r="40" spans="1:7">
      <c r="A40" s="36">
        <v>5</v>
      </c>
      <c r="B40" s="36" t="s">
        <v>207</v>
      </c>
      <c r="C40" s="36">
        <v>91</v>
      </c>
      <c r="D40" s="36"/>
      <c r="E40" s="36"/>
      <c r="F40" s="36">
        <v>5</v>
      </c>
      <c r="G40" s="36"/>
    </row>
    <row r="41" spans="1:7">
      <c r="A41" s="36">
        <v>6</v>
      </c>
      <c r="B41" s="36"/>
      <c r="C41" s="36"/>
      <c r="D41" s="36"/>
      <c r="E41" s="36"/>
      <c r="F41" s="36">
        <v>6</v>
      </c>
      <c r="G41" s="36"/>
    </row>
    <row r="42" spans="1:7">
      <c r="A42" s="36">
        <v>7</v>
      </c>
      <c r="B42" s="36"/>
      <c r="C42" s="36"/>
      <c r="D42" s="36"/>
      <c r="E42" s="36"/>
      <c r="F42" s="36">
        <v>7</v>
      </c>
      <c r="G42" s="36"/>
    </row>
    <row r="43" spans="1:7">
      <c r="A43" s="36">
        <v>8</v>
      </c>
      <c r="B43" s="36"/>
      <c r="C43" s="36"/>
      <c r="D43" s="36"/>
      <c r="E43" s="36"/>
      <c r="F43" s="36">
        <v>8</v>
      </c>
      <c r="G43" s="36"/>
    </row>
    <row r="44" spans="1:7">
      <c r="A44" s="36">
        <v>9</v>
      </c>
      <c r="B44" s="36"/>
      <c r="C44" s="36"/>
      <c r="D44" s="36"/>
      <c r="E44" s="36"/>
      <c r="F44" s="36">
        <v>9</v>
      </c>
      <c r="G44" s="36"/>
    </row>
    <row r="45" spans="1:7">
      <c r="A45" s="36">
        <v>10</v>
      </c>
      <c r="B45" s="36"/>
      <c r="C45" s="36"/>
      <c r="D45" s="36"/>
      <c r="E45" s="36"/>
      <c r="F45" s="36">
        <v>10</v>
      </c>
      <c r="G45" s="36"/>
    </row>
    <row r="46" spans="1:7">
      <c r="A46" s="36">
        <v>11</v>
      </c>
      <c r="B46" s="36" t="s">
        <v>209</v>
      </c>
      <c r="C46" s="36"/>
      <c r="D46" s="36">
        <v>58</v>
      </c>
      <c r="E46" s="36"/>
      <c r="F46" s="36">
        <v>11</v>
      </c>
      <c r="G46" s="36"/>
    </row>
    <row r="47" spans="1:7">
      <c r="A47" s="36">
        <v>12</v>
      </c>
      <c r="B47" s="36" t="s">
        <v>210</v>
      </c>
      <c r="C47" s="36"/>
      <c r="D47" s="36">
        <v>57</v>
      </c>
      <c r="E47" s="36"/>
      <c r="F47" s="36">
        <v>12</v>
      </c>
      <c r="G47" s="36"/>
    </row>
    <row r="48" spans="1:7">
      <c r="A48" s="36">
        <v>13</v>
      </c>
      <c r="B48" s="36" t="s">
        <v>211</v>
      </c>
      <c r="C48" s="36"/>
      <c r="D48" s="36">
        <v>52</v>
      </c>
      <c r="E48" s="36"/>
      <c r="F48" s="36">
        <v>13</v>
      </c>
      <c r="G48" s="36"/>
    </row>
    <row r="49" spans="1:7">
      <c r="A49" s="36">
        <v>14</v>
      </c>
      <c r="B49" s="36" t="s">
        <v>212</v>
      </c>
      <c r="C49" s="36"/>
      <c r="D49" s="36">
        <v>52</v>
      </c>
      <c r="E49" s="36"/>
      <c r="F49" s="36">
        <v>14</v>
      </c>
      <c r="G49" s="36"/>
    </row>
    <row r="50" spans="1:7">
      <c r="A50" s="36">
        <v>15</v>
      </c>
      <c r="B50" s="36" t="s">
        <v>213</v>
      </c>
      <c r="C50" s="36"/>
      <c r="D50" s="36">
        <v>51</v>
      </c>
      <c r="E50" s="36"/>
      <c r="F50" s="36">
        <v>15</v>
      </c>
      <c r="G50" s="36"/>
    </row>
    <row r="51" spans="1:7">
      <c r="A51" s="36"/>
      <c r="B51" s="36"/>
      <c r="C51" s="36"/>
      <c r="D51" s="36"/>
      <c r="E51" s="36"/>
      <c r="F51" s="36">
        <v>16</v>
      </c>
      <c r="G51" s="36"/>
    </row>
    <row r="52" spans="1:7">
      <c r="A52" s="36"/>
      <c r="B52" s="36"/>
      <c r="C52" s="36"/>
      <c r="D52" s="36"/>
      <c r="E52" s="36"/>
      <c r="F52" s="36">
        <v>17</v>
      </c>
      <c r="G52" s="36"/>
    </row>
    <row r="53" spans="1:7">
      <c r="A53" s="36"/>
      <c r="B53" s="36"/>
      <c r="C53" s="36"/>
      <c r="D53" s="36"/>
      <c r="E53" s="36"/>
      <c r="F53" s="36">
        <v>18</v>
      </c>
      <c r="G53" s="36"/>
    </row>
    <row r="54" spans="1:7">
      <c r="A54" s="36"/>
      <c r="B54" s="36"/>
      <c r="C54" s="36"/>
      <c r="D54" s="36"/>
      <c r="E54" s="36"/>
      <c r="F54" s="36">
        <v>19</v>
      </c>
      <c r="G54" s="36"/>
    </row>
    <row r="55" spans="1:7">
      <c r="A55" s="36"/>
      <c r="B55" s="36"/>
      <c r="C55" s="36"/>
      <c r="D55" s="36"/>
      <c r="E55" s="36"/>
      <c r="F55" s="36">
        <v>20</v>
      </c>
      <c r="G55" s="36">
        <v>90</v>
      </c>
    </row>
    <row r="56" spans="1:7">
      <c r="A56" s="36"/>
      <c r="B56" s="36"/>
      <c r="C56" s="36"/>
      <c r="D56" s="36"/>
      <c r="E56" s="36"/>
      <c r="F56" s="36">
        <v>21</v>
      </c>
      <c r="G56" s="36">
        <v>89.5</v>
      </c>
    </row>
    <row r="57" spans="1:7">
      <c r="A57" s="36"/>
      <c r="B57" s="36"/>
      <c r="C57" s="36"/>
      <c r="D57" s="36"/>
      <c r="E57" s="36"/>
      <c r="F57" s="36">
        <v>22</v>
      </c>
      <c r="G57" s="36">
        <v>89</v>
      </c>
    </row>
    <row r="58" spans="1:7">
      <c r="A58" s="36"/>
      <c r="B58" s="36"/>
      <c r="C58" s="36"/>
      <c r="D58" s="36"/>
      <c r="E58" s="36"/>
      <c r="F58" s="36">
        <v>23</v>
      </c>
      <c r="G58" s="36">
        <v>88.5</v>
      </c>
    </row>
    <row r="59" spans="1:7">
      <c r="A59" s="36"/>
      <c r="B59" s="36"/>
      <c r="C59" s="36"/>
      <c r="D59" s="36"/>
      <c r="E59" s="36"/>
      <c r="F59" s="36">
        <v>24</v>
      </c>
      <c r="G59" s="36">
        <v>88</v>
      </c>
    </row>
    <row r="60" spans="1:7">
      <c r="A60" s="36"/>
      <c r="B60" s="36"/>
      <c r="C60" s="36"/>
      <c r="D60" s="36"/>
      <c r="E60" s="36"/>
      <c r="F60" s="36">
        <v>25</v>
      </c>
      <c r="G60" s="36">
        <v>87.5</v>
      </c>
    </row>
    <row r="61" spans="1:7">
      <c r="A61" s="36"/>
      <c r="B61" s="36"/>
      <c r="C61" s="36"/>
      <c r="D61" s="36"/>
      <c r="E61" s="36"/>
      <c r="F61" s="36">
        <v>26</v>
      </c>
      <c r="G61" s="36">
        <v>87</v>
      </c>
    </row>
    <row r="62" spans="1:7">
      <c r="A62" s="36"/>
      <c r="B62" s="36"/>
      <c r="C62" s="36"/>
      <c r="D62" s="36"/>
      <c r="E62" s="36"/>
      <c r="F62" s="36">
        <v>27</v>
      </c>
      <c r="G62" s="36">
        <v>86.5</v>
      </c>
    </row>
    <row r="63" spans="1:7">
      <c r="A63" s="36"/>
      <c r="B63" s="36"/>
      <c r="C63" s="36"/>
      <c r="D63" s="36"/>
      <c r="E63" s="36"/>
      <c r="F63" s="36">
        <v>28</v>
      </c>
      <c r="G63" s="36">
        <v>86</v>
      </c>
    </row>
    <row r="64" spans="1:7">
      <c r="A64" s="36"/>
      <c r="B64" s="36"/>
      <c r="C64" s="36"/>
      <c r="D64" s="36"/>
      <c r="E64" s="36"/>
      <c r="F64" s="36">
        <v>29</v>
      </c>
      <c r="G64" s="36">
        <v>85.5</v>
      </c>
    </row>
    <row r="65" spans="1:7">
      <c r="A65" s="36"/>
      <c r="B65" s="36"/>
      <c r="C65" s="36"/>
      <c r="D65" s="36"/>
      <c r="E65" s="36"/>
      <c r="F65" s="36">
        <v>30</v>
      </c>
      <c r="G65" s="36">
        <v>85</v>
      </c>
    </row>
    <row r="66" spans="1:7">
      <c r="A66" s="36"/>
      <c r="B66" s="36"/>
      <c r="C66" s="36"/>
      <c r="D66" s="36"/>
      <c r="E66" s="36"/>
      <c r="F66" s="36">
        <v>31</v>
      </c>
      <c r="G66" s="36">
        <v>84.5</v>
      </c>
    </row>
    <row r="67" spans="1:7">
      <c r="A67" s="36"/>
      <c r="B67" s="36"/>
      <c r="C67" s="36"/>
      <c r="D67" s="36"/>
      <c r="E67" s="36"/>
      <c r="F67" s="36">
        <v>32</v>
      </c>
      <c r="G67" s="36">
        <v>84</v>
      </c>
    </row>
    <row r="68" spans="1:7">
      <c r="A68" s="36"/>
      <c r="B68" s="36"/>
      <c r="C68" s="36"/>
      <c r="D68" s="36"/>
      <c r="E68" s="36"/>
      <c r="F68" s="36">
        <v>33</v>
      </c>
      <c r="G68" s="36">
        <v>83.5</v>
      </c>
    </row>
    <row r="69" spans="1:7">
      <c r="A69" s="36"/>
      <c r="B69" s="36"/>
      <c r="C69" s="36"/>
      <c r="D69" s="36"/>
      <c r="E69" s="36"/>
      <c r="F69" s="36">
        <v>34</v>
      </c>
      <c r="G69" s="36">
        <v>83</v>
      </c>
    </row>
    <row r="70" spans="1:7">
      <c r="A70" s="36"/>
      <c r="B70" s="36"/>
      <c r="C70" s="36"/>
      <c r="D70" s="36"/>
      <c r="E70" s="36"/>
      <c r="F70" s="36">
        <v>35</v>
      </c>
      <c r="G70" s="36">
        <v>82.5</v>
      </c>
    </row>
    <row r="71" spans="1:7">
      <c r="A71" s="36"/>
      <c r="B71" s="36"/>
      <c r="C71" s="36"/>
      <c r="D71" s="36"/>
      <c r="E71" s="36"/>
      <c r="F71" s="36">
        <v>36</v>
      </c>
      <c r="G71" s="36">
        <v>82</v>
      </c>
    </row>
    <row r="72" spans="1:7">
      <c r="A72" s="36"/>
      <c r="B72" s="36"/>
      <c r="C72" s="36"/>
      <c r="D72" s="36"/>
      <c r="E72" s="36"/>
      <c r="F72" s="36">
        <v>37</v>
      </c>
      <c r="G72" s="36">
        <v>81.5</v>
      </c>
    </row>
    <row r="73" spans="1:7">
      <c r="A73" s="36"/>
      <c r="B73" s="36"/>
      <c r="C73" s="36"/>
      <c r="D73" s="36"/>
      <c r="E73" s="36"/>
      <c r="F73" s="36">
        <v>38</v>
      </c>
      <c r="G73" s="36">
        <v>81</v>
      </c>
    </row>
    <row r="74" spans="1:7">
      <c r="A74" s="36"/>
      <c r="B74" s="36"/>
      <c r="C74" s="36"/>
      <c r="D74" s="36"/>
      <c r="E74" s="36"/>
      <c r="F74" s="36">
        <v>39</v>
      </c>
      <c r="G74" s="36">
        <v>80.5</v>
      </c>
    </row>
    <row r="75" spans="1:7">
      <c r="A75" s="36"/>
      <c r="B75" s="36"/>
      <c r="C75" s="36"/>
      <c r="D75" s="36"/>
      <c r="E75" s="36"/>
      <c r="F75" s="36">
        <v>40</v>
      </c>
      <c r="G75" s="36">
        <v>80</v>
      </c>
    </row>
    <row r="76" spans="1:7">
      <c r="A76" s="36"/>
      <c r="B76" s="36"/>
      <c r="C76" s="36"/>
      <c r="D76" s="36"/>
      <c r="E76" s="36"/>
      <c r="F76" s="36">
        <v>41</v>
      </c>
      <c r="G76" s="36">
        <v>79.5</v>
      </c>
    </row>
    <row r="77" spans="1:7">
      <c r="A77" s="36"/>
      <c r="B77" s="36"/>
      <c r="C77" s="36"/>
      <c r="D77" s="36"/>
      <c r="E77" s="36"/>
      <c r="F77" s="36">
        <v>42</v>
      </c>
      <c r="G77" s="36"/>
    </row>
    <row r="78" spans="1:7">
      <c r="A78" s="36"/>
      <c r="B78" s="36"/>
      <c r="C78" s="36"/>
      <c r="D78" s="36"/>
      <c r="E78" s="36"/>
      <c r="F78" s="36">
        <v>43</v>
      </c>
      <c r="G78" s="36"/>
    </row>
    <row r="79" spans="1:7">
      <c r="A79" s="36"/>
      <c r="B79" s="36"/>
      <c r="C79" s="36"/>
      <c r="D79" s="36"/>
      <c r="E79" s="36"/>
      <c r="F79" s="36">
        <v>44</v>
      </c>
      <c r="G79" s="36"/>
    </row>
    <row r="80" spans="1:7">
      <c r="A80" s="36"/>
      <c r="B80" s="36"/>
      <c r="C80" s="36"/>
      <c r="D80" s="36"/>
      <c r="E80" s="36"/>
      <c r="F80" s="36">
        <v>45</v>
      </c>
      <c r="G80" s="36"/>
    </row>
    <row r="81" spans="1:7">
      <c r="A81" s="36"/>
      <c r="B81" s="36"/>
      <c r="C81" s="36"/>
      <c r="D81" s="36"/>
      <c r="E81" s="36"/>
      <c r="F81" s="36">
        <v>46</v>
      </c>
      <c r="G81" s="36"/>
    </row>
    <row r="82" spans="1:7">
      <c r="A82" s="36"/>
      <c r="B82" s="36"/>
      <c r="C82" s="36"/>
      <c r="D82" s="36"/>
      <c r="E82" s="36"/>
      <c r="F82" s="36">
        <v>47</v>
      </c>
      <c r="G82" s="36"/>
    </row>
    <row r="83" spans="1:7">
      <c r="A83" s="36"/>
      <c r="B83" s="36"/>
      <c r="C83" s="36"/>
      <c r="D83" s="36"/>
      <c r="E83" s="36"/>
      <c r="F83" s="36">
        <v>48</v>
      </c>
      <c r="G83" s="36"/>
    </row>
    <row r="84" spans="1:7">
      <c r="A84" s="36"/>
      <c r="B84" s="36"/>
      <c r="C84" s="36"/>
      <c r="D84" s="36"/>
      <c r="E84" s="36"/>
      <c r="F84" s="36">
        <v>49</v>
      </c>
      <c r="G84" s="36"/>
    </row>
    <row r="85" spans="1:7">
      <c r="A85" s="36"/>
      <c r="B85" s="36"/>
      <c r="C85" s="36"/>
      <c r="D85" s="36"/>
      <c r="E85" s="36"/>
      <c r="F85" s="36">
        <v>50</v>
      </c>
      <c r="G85" s="36"/>
    </row>
    <row r="86" spans="1:7">
      <c r="A86" s="36"/>
      <c r="B86" s="36"/>
      <c r="C86" s="36"/>
      <c r="D86" s="36"/>
      <c r="E86" s="36"/>
      <c r="F86" s="36">
        <v>51</v>
      </c>
      <c r="G86" s="36"/>
    </row>
    <row r="87" spans="1:7">
      <c r="A87" s="36"/>
      <c r="B87" s="36"/>
      <c r="C87" s="36"/>
      <c r="D87" s="36"/>
      <c r="E87" s="36"/>
      <c r="F87" s="36">
        <v>52</v>
      </c>
      <c r="G87" s="36"/>
    </row>
    <row r="88" spans="1:7">
      <c r="A88" s="36"/>
      <c r="B88" s="36"/>
      <c r="C88" s="36"/>
      <c r="D88" s="36"/>
      <c r="E88" s="36"/>
      <c r="F88" s="36">
        <v>53</v>
      </c>
      <c r="G88" s="36"/>
    </row>
    <row r="89" spans="1:7">
      <c r="A89" s="36"/>
      <c r="B89" s="36"/>
      <c r="C89" s="36"/>
      <c r="D89" s="36"/>
      <c r="E89" s="36"/>
      <c r="F89" s="36">
        <v>54</v>
      </c>
      <c r="G89" s="36"/>
    </row>
    <row r="90" spans="1:7">
      <c r="A90" s="36"/>
      <c r="B90" s="36"/>
      <c r="C90" s="36"/>
      <c r="D90" s="36"/>
      <c r="E90" s="36"/>
      <c r="F90" s="36">
        <v>55</v>
      </c>
      <c r="G90" s="36"/>
    </row>
    <row r="91" spans="1:7">
      <c r="A91" s="36"/>
      <c r="B91" s="36"/>
      <c r="C91" s="36"/>
      <c r="D91" s="36"/>
      <c r="E91" s="36"/>
      <c r="F91" s="36">
        <v>56</v>
      </c>
      <c r="G91" s="36"/>
    </row>
    <row r="92" spans="1:7">
      <c r="A92" s="36"/>
      <c r="B92" s="36"/>
      <c r="C92" s="36"/>
      <c r="D92" s="36"/>
      <c r="E92" s="36"/>
      <c r="F92" s="36">
        <v>57</v>
      </c>
      <c r="G92" s="36"/>
    </row>
    <row r="93" spans="1:7">
      <c r="A93" s="36"/>
      <c r="B93" s="36"/>
      <c r="C93" s="36"/>
      <c r="D93" s="36"/>
      <c r="E93" s="36"/>
      <c r="F93" s="36">
        <v>58</v>
      </c>
      <c r="G93" s="36"/>
    </row>
    <row r="94" spans="1:7">
      <c r="A94" s="36"/>
      <c r="B94" s="36"/>
      <c r="C94" s="36"/>
      <c r="D94" s="36"/>
      <c r="E94" s="36"/>
      <c r="F94" s="36">
        <v>59</v>
      </c>
      <c r="G94" s="36"/>
    </row>
    <row r="95" spans="1:7">
      <c r="A95" s="36"/>
      <c r="B95" s="36"/>
      <c r="C95" s="36"/>
      <c r="D95" s="36"/>
      <c r="E95" s="36"/>
      <c r="F95" s="36">
        <v>60</v>
      </c>
      <c r="G95" s="36"/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129"/>
  <sheetViews>
    <sheetView showGridLines="0" topLeftCell="A55" workbookViewId="0">
      <selection activeCell="A30" sqref="A30"/>
    </sheetView>
  </sheetViews>
  <sheetFormatPr defaultRowHeight="16.5"/>
  <cols>
    <col min="1" max="1" width="14.25" style="89" customWidth="1"/>
    <col min="2" max="16384" width="9" style="89"/>
  </cols>
  <sheetData>
    <row r="1" spans="1:3">
      <c r="A1" s="89" t="s">
        <v>16</v>
      </c>
      <c r="B1" s="112" t="s">
        <v>361</v>
      </c>
    </row>
    <row r="2" spans="1:3">
      <c r="B2" s="89" t="s">
        <v>227</v>
      </c>
      <c r="C2" s="89" t="s">
        <v>228</v>
      </c>
    </row>
    <row r="3" spans="1:3">
      <c r="A3" s="89" t="s">
        <v>223</v>
      </c>
      <c r="B3" s="89">
        <v>50</v>
      </c>
      <c r="C3" s="89">
        <v>30</v>
      </c>
    </row>
    <row r="4" spans="1:3">
      <c r="A4" s="89" t="s">
        <v>224</v>
      </c>
      <c r="B4" s="89">
        <v>25</v>
      </c>
      <c r="C4" s="89">
        <v>25</v>
      </c>
    </row>
    <row r="5" spans="1:3">
      <c r="A5" s="89" t="s">
        <v>225</v>
      </c>
      <c r="B5" s="89">
        <v>15</v>
      </c>
      <c r="C5" s="89">
        <v>45</v>
      </c>
    </row>
    <row r="6" spans="1:3">
      <c r="A6" s="89" t="s">
        <v>226</v>
      </c>
      <c r="B6" s="89">
        <v>10</v>
      </c>
      <c r="C6" s="89">
        <v>65</v>
      </c>
    </row>
    <row r="8" spans="1:3">
      <c r="A8" s="89" t="s">
        <v>229</v>
      </c>
    </row>
    <row r="9" spans="1:3">
      <c r="A9" s="94" t="s">
        <v>267</v>
      </c>
    </row>
    <row r="10" spans="1:3">
      <c r="A10" s="90" t="s">
        <v>235</v>
      </c>
    </row>
    <row r="25" spans="1:6">
      <c r="B25" s="89" t="s">
        <v>230</v>
      </c>
    </row>
    <row r="26" spans="1:6">
      <c r="A26" s="94" t="s">
        <v>269</v>
      </c>
      <c r="B26" s="94" t="s">
        <v>268</v>
      </c>
      <c r="C26" s="89" t="s">
        <v>231</v>
      </c>
      <c r="D26" s="89" t="s">
        <v>232</v>
      </c>
      <c r="E26" s="89" t="s">
        <v>233</v>
      </c>
      <c r="F26" s="89" t="s">
        <v>234</v>
      </c>
    </row>
    <row r="27" spans="1:6">
      <c r="A27" s="94"/>
      <c r="B27" s="89">
        <v>1</v>
      </c>
      <c r="C27" s="89">
        <v>30</v>
      </c>
    </row>
    <row r="28" spans="1:6">
      <c r="B28" s="89">
        <v>2</v>
      </c>
      <c r="C28" s="89">
        <v>30</v>
      </c>
    </row>
    <row r="29" spans="1:6">
      <c r="B29" s="89">
        <v>3</v>
      </c>
      <c r="C29" s="89">
        <v>30</v>
      </c>
    </row>
    <row r="30" spans="1:6">
      <c r="B30" s="89">
        <v>4</v>
      </c>
      <c r="C30" s="89">
        <v>30</v>
      </c>
    </row>
    <row r="31" spans="1:6">
      <c r="B31" s="89">
        <v>5</v>
      </c>
      <c r="C31" s="89">
        <v>30</v>
      </c>
    </row>
    <row r="32" spans="1:6">
      <c r="B32" s="89">
        <v>6</v>
      </c>
      <c r="C32" s="89">
        <v>30</v>
      </c>
    </row>
    <row r="33" spans="1:3">
      <c r="B33" s="89">
        <v>7</v>
      </c>
      <c r="C33" s="89">
        <v>30</v>
      </c>
    </row>
    <row r="34" spans="1:3">
      <c r="B34" s="89">
        <v>8</v>
      </c>
      <c r="C34" s="89">
        <v>30</v>
      </c>
    </row>
    <row r="35" spans="1:3">
      <c r="B35" s="89">
        <v>9</v>
      </c>
      <c r="C35" s="89">
        <v>30</v>
      </c>
    </row>
    <row r="36" spans="1:3">
      <c r="B36" s="89">
        <v>10</v>
      </c>
      <c r="C36" s="89">
        <v>30</v>
      </c>
    </row>
    <row r="37" spans="1:3">
      <c r="B37" s="89">
        <v>11</v>
      </c>
      <c r="C37" s="89">
        <v>30</v>
      </c>
    </row>
    <row r="38" spans="1:3">
      <c r="B38" s="89">
        <v>12</v>
      </c>
      <c r="C38" s="89">
        <v>30</v>
      </c>
    </row>
    <row r="39" spans="1:3">
      <c r="B39" s="89">
        <v>13</v>
      </c>
      <c r="C39" s="89">
        <v>30</v>
      </c>
    </row>
    <row r="40" spans="1:3">
      <c r="B40" s="89">
        <v>14</v>
      </c>
      <c r="C40" s="89">
        <v>30</v>
      </c>
    </row>
    <row r="41" spans="1:3">
      <c r="A41" s="89">
        <v>50</v>
      </c>
      <c r="B41" s="89">
        <v>15</v>
      </c>
      <c r="C41" s="89">
        <v>30</v>
      </c>
    </row>
    <row r="42" spans="1:3">
      <c r="B42" s="89">
        <v>16</v>
      </c>
      <c r="C42" s="89">
        <v>30</v>
      </c>
    </row>
    <row r="43" spans="1:3">
      <c r="B43" s="89">
        <v>17</v>
      </c>
      <c r="C43" s="89">
        <v>30</v>
      </c>
    </row>
    <row r="44" spans="1:3">
      <c r="B44" s="89">
        <v>18</v>
      </c>
      <c r="C44" s="89">
        <v>30</v>
      </c>
    </row>
    <row r="45" spans="1:3">
      <c r="B45" s="89">
        <v>19</v>
      </c>
      <c r="C45" s="89">
        <v>30</v>
      </c>
    </row>
    <row r="46" spans="1:3">
      <c r="B46" s="89">
        <v>20</v>
      </c>
      <c r="C46" s="89">
        <v>30</v>
      </c>
    </row>
    <row r="47" spans="1:3">
      <c r="B47" s="89">
        <v>21</v>
      </c>
      <c r="C47" s="89">
        <v>30</v>
      </c>
    </row>
    <row r="48" spans="1:3">
      <c r="B48" s="89">
        <v>22</v>
      </c>
      <c r="C48" s="89">
        <v>30</v>
      </c>
    </row>
    <row r="49" spans="2:3">
      <c r="B49" s="89">
        <v>23</v>
      </c>
      <c r="C49" s="89">
        <v>30</v>
      </c>
    </row>
    <row r="50" spans="2:3">
      <c r="B50" s="89">
        <v>24</v>
      </c>
      <c r="C50" s="89">
        <v>30</v>
      </c>
    </row>
    <row r="51" spans="2:3">
      <c r="B51" s="89">
        <v>25</v>
      </c>
      <c r="C51" s="89">
        <v>30</v>
      </c>
    </row>
    <row r="52" spans="2:3">
      <c r="B52" s="89">
        <v>26</v>
      </c>
      <c r="C52" s="89">
        <v>30</v>
      </c>
    </row>
    <row r="53" spans="2:3">
      <c r="B53" s="89">
        <v>27</v>
      </c>
      <c r="C53" s="89">
        <v>30</v>
      </c>
    </row>
    <row r="54" spans="2:3">
      <c r="B54" s="89">
        <v>28</v>
      </c>
      <c r="C54" s="89">
        <v>30</v>
      </c>
    </row>
    <row r="55" spans="2:3">
      <c r="B55" s="89">
        <v>29</v>
      </c>
      <c r="C55" s="89">
        <v>30</v>
      </c>
    </row>
    <row r="56" spans="2:3">
      <c r="B56" s="89">
        <v>30</v>
      </c>
      <c r="C56" s="89">
        <v>30</v>
      </c>
    </row>
    <row r="57" spans="2:3">
      <c r="B57" s="89">
        <v>31</v>
      </c>
      <c r="C57" s="89">
        <v>30</v>
      </c>
    </row>
    <row r="58" spans="2:3">
      <c r="B58" s="89">
        <v>32</v>
      </c>
      <c r="C58" s="89">
        <v>30</v>
      </c>
    </row>
    <row r="59" spans="2:3">
      <c r="B59" s="89">
        <v>33</v>
      </c>
      <c r="C59" s="89">
        <v>30</v>
      </c>
    </row>
    <row r="60" spans="2:3">
      <c r="B60" s="89">
        <v>34</v>
      </c>
      <c r="C60" s="89">
        <v>30</v>
      </c>
    </row>
    <row r="61" spans="2:3">
      <c r="B61" s="89">
        <v>35</v>
      </c>
      <c r="C61" s="89">
        <v>30</v>
      </c>
    </row>
    <row r="62" spans="2:3">
      <c r="B62" s="89">
        <v>36</v>
      </c>
      <c r="C62" s="89">
        <v>30</v>
      </c>
    </row>
    <row r="63" spans="2:3">
      <c r="B63" s="89">
        <v>37</v>
      </c>
      <c r="C63" s="89">
        <v>30</v>
      </c>
    </row>
    <row r="64" spans="2:3">
      <c r="B64" s="89">
        <v>38</v>
      </c>
      <c r="C64" s="89">
        <v>30</v>
      </c>
    </row>
    <row r="65" spans="2:4">
      <c r="B65" s="89">
        <v>39</v>
      </c>
      <c r="C65" s="89">
        <v>30</v>
      </c>
    </row>
    <row r="66" spans="2:4">
      <c r="B66" s="89">
        <v>40</v>
      </c>
      <c r="C66" s="89">
        <v>30</v>
      </c>
    </row>
    <row r="67" spans="2:4">
      <c r="B67" s="89">
        <v>41</v>
      </c>
      <c r="C67" s="89">
        <v>30</v>
      </c>
    </row>
    <row r="68" spans="2:4">
      <c r="B68" s="89">
        <v>42</v>
      </c>
      <c r="C68" s="89">
        <v>30</v>
      </c>
    </row>
    <row r="69" spans="2:4">
      <c r="B69" s="89">
        <v>43</v>
      </c>
      <c r="C69" s="89">
        <v>30</v>
      </c>
    </row>
    <row r="70" spans="2:4">
      <c r="B70" s="89">
        <v>44</v>
      </c>
      <c r="C70" s="89">
        <v>30</v>
      </c>
    </row>
    <row r="71" spans="2:4">
      <c r="B71" s="89">
        <v>45</v>
      </c>
      <c r="C71" s="89">
        <v>30</v>
      </c>
    </row>
    <row r="72" spans="2:4">
      <c r="B72" s="89">
        <v>46</v>
      </c>
      <c r="C72" s="89">
        <v>30</v>
      </c>
    </row>
    <row r="73" spans="2:4">
      <c r="B73" s="89">
        <v>47</v>
      </c>
      <c r="C73" s="89">
        <v>30</v>
      </c>
    </row>
    <row r="74" spans="2:4">
      <c r="B74" s="89">
        <v>48</v>
      </c>
      <c r="C74" s="89">
        <v>30</v>
      </c>
    </row>
    <row r="75" spans="2:4">
      <c r="B75" s="89">
        <v>49</v>
      </c>
      <c r="C75" s="89">
        <v>30</v>
      </c>
    </row>
    <row r="76" spans="2:4">
      <c r="B76" s="89">
        <v>50</v>
      </c>
      <c r="C76" s="89">
        <v>30</v>
      </c>
    </row>
    <row r="78" spans="2:4">
      <c r="B78" s="89">
        <v>51</v>
      </c>
      <c r="D78" s="89">
        <v>25</v>
      </c>
    </row>
    <row r="79" spans="2:4">
      <c r="B79" s="89">
        <v>52</v>
      </c>
      <c r="D79" s="89">
        <v>25</v>
      </c>
    </row>
    <row r="80" spans="2:4">
      <c r="B80" s="89">
        <v>53</v>
      </c>
      <c r="D80" s="89">
        <v>25</v>
      </c>
    </row>
    <row r="81" spans="1:4">
      <c r="B81" s="89">
        <v>54</v>
      </c>
      <c r="D81" s="89">
        <v>25</v>
      </c>
    </row>
    <row r="82" spans="1:4">
      <c r="B82" s="89">
        <v>55</v>
      </c>
      <c r="D82" s="89">
        <v>25</v>
      </c>
    </row>
    <row r="83" spans="1:4">
      <c r="B83" s="89">
        <v>56</v>
      </c>
      <c r="D83" s="89">
        <v>25</v>
      </c>
    </row>
    <row r="84" spans="1:4">
      <c r="B84" s="89">
        <v>57</v>
      </c>
      <c r="D84" s="89">
        <v>25</v>
      </c>
    </row>
    <row r="85" spans="1:4">
      <c r="A85" s="89">
        <v>25</v>
      </c>
      <c r="B85" s="89">
        <v>58</v>
      </c>
      <c r="D85" s="89">
        <v>25</v>
      </c>
    </row>
    <row r="86" spans="1:4">
      <c r="B86" s="89">
        <v>59</v>
      </c>
      <c r="D86" s="89">
        <v>25</v>
      </c>
    </row>
    <row r="87" spans="1:4">
      <c r="B87" s="89">
        <v>60</v>
      </c>
      <c r="D87" s="89">
        <v>25</v>
      </c>
    </row>
    <row r="88" spans="1:4">
      <c r="B88" s="89">
        <v>61</v>
      </c>
      <c r="D88" s="89">
        <v>25</v>
      </c>
    </row>
    <row r="89" spans="1:4">
      <c r="B89" s="89">
        <v>62</v>
      </c>
      <c r="D89" s="89">
        <v>25</v>
      </c>
    </row>
    <row r="90" spans="1:4">
      <c r="B90" s="89">
        <v>63</v>
      </c>
      <c r="D90" s="89">
        <v>25</v>
      </c>
    </row>
    <row r="91" spans="1:4">
      <c r="B91" s="89">
        <v>64</v>
      </c>
      <c r="D91" s="89">
        <v>25</v>
      </c>
    </row>
    <row r="92" spans="1:4">
      <c r="B92" s="89">
        <v>65</v>
      </c>
      <c r="D92" s="89">
        <v>25</v>
      </c>
    </row>
    <row r="93" spans="1:4">
      <c r="B93" s="89">
        <v>66</v>
      </c>
      <c r="D93" s="89">
        <v>25</v>
      </c>
    </row>
    <row r="94" spans="1:4">
      <c r="B94" s="89">
        <v>67</v>
      </c>
      <c r="D94" s="89">
        <v>25</v>
      </c>
    </row>
    <row r="95" spans="1:4">
      <c r="B95" s="89">
        <v>68</v>
      </c>
      <c r="D95" s="89">
        <v>25</v>
      </c>
    </row>
    <row r="96" spans="1:4">
      <c r="B96" s="89">
        <v>69</v>
      </c>
      <c r="D96" s="89">
        <v>25</v>
      </c>
    </row>
    <row r="97" spans="1:5">
      <c r="B97" s="89">
        <v>70</v>
      </c>
      <c r="D97" s="89">
        <v>25</v>
      </c>
    </row>
    <row r="98" spans="1:5">
      <c r="B98" s="89">
        <v>71</v>
      </c>
      <c r="D98" s="89">
        <v>25</v>
      </c>
    </row>
    <row r="99" spans="1:5">
      <c r="B99" s="89">
        <v>72</v>
      </c>
      <c r="D99" s="89">
        <v>25</v>
      </c>
    </row>
    <row r="100" spans="1:5">
      <c r="B100" s="89">
        <v>73</v>
      </c>
      <c r="D100" s="89">
        <v>25</v>
      </c>
    </row>
    <row r="101" spans="1:5">
      <c r="B101" s="89">
        <v>74</v>
      </c>
      <c r="D101" s="89">
        <v>25</v>
      </c>
    </row>
    <row r="102" spans="1:5">
      <c r="B102" s="89">
        <v>75</v>
      </c>
      <c r="D102" s="89">
        <v>25</v>
      </c>
    </row>
    <row r="104" spans="1:5">
      <c r="B104" s="89">
        <v>76</v>
      </c>
      <c r="E104" s="89">
        <v>45</v>
      </c>
    </row>
    <row r="105" spans="1:5">
      <c r="B105" s="89">
        <v>77</v>
      </c>
      <c r="E105" s="89">
        <v>45</v>
      </c>
    </row>
    <row r="106" spans="1:5">
      <c r="B106" s="89">
        <v>78</v>
      </c>
      <c r="E106" s="89">
        <v>45</v>
      </c>
    </row>
    <row r="107" spans="1:5">
      <c r="B107" s="89">
        <v>79</v>
      </c>
      <c r="E107" s="89">
        <v>45</v>
      </c>
    </row>
    <row r="108" spans="1:5">
      <c r="B108" s="89">
        <v>80</v>
      </c>
      <c r="E108" s="89">
        <v>45</v>
      </c>
    </row>
    <row r="109" spans="1:5">
      <c r="B109" s="89">
        <v>81</v>
      </c>
      <c r="E109" s="89">
        <v>45</v>
      </c>
    </row>
    <row r="110" spans="1:5">
      <c r="B110" s="89">
        <v>82</v>
      </c>
      <c r="E110" s="89">
        <v>45</v>
      </c>
    </row>
    <row r="111" spans="1:5">
      <c r="A111" s="89">
        <v>15</v>
      </c>
      <c r="B111" s="89">
        <v>83</v>
      </c>
      <c r="E111" s="89">
        <v>45</v>
      </c>
    </row>
    <row r="112" spans="1:5">
      <c r="B112" s="89">
        <v>84</v>
      </c>
      <c r="E112" s="89">
        <v>45</v>
      </c>
    </row>
    <row r="113" spans="1:6">
      <c r="B113" s="89">
        <v>85</v>
      </c>
      <c r="E113" s="89">
        <v>45</v>
      </c>
    </row>
    <row r="114" spans="1:6">
      <c r="B114" s="89">
        <v>86</v>
      </c>
      <c r="E114" s="89">
        <v>45</v>
      </c>
    </row>
    <row r="115" spans="1:6">
      <c r="B115" s="89">
        <v>87</v>
      </c>
      <c r="E115" s="89">
        <v>45</v>
      </c>
    </row>
    <row r="116" spans="1:6">
      <c r="B116" s="89">
        <v>88</v>
      </c>
      <c r="E116" s="89">
        <v>45</v>
      </c>
    </row>
    <row r="117" spans="1:6">
      <c r="B117" s="89">
        <v>89</v>
      </c>
      <c r="E117" s="89">
        <v>45</v>
      </c>
    </row>
    <row r="118" spans="1:6">
      <c r="B118" s="89">
        <v>90</v>
      </c>
      <c r="E118" s="89">
        <v>45</v>
      </c>
    </row>
    <row r="120" spans="1:6">
      <c r="B120" s="89">
        <v>91</v>
      </c>
      <c r="F120" s="89">
        <v>65</v>
      </c>
    </row>
    <row r="121" spans="1:6">
      <c r="B121" s="89">
        <v>92</v>
      </c>
      <c r="F121" s="89">
        <v>65</v>
      </c>
    </row>
    <row r="122" spans="1:6">
      <c r="B122" s="89">
        <v>93</v>
      </c>
      <c r="F122" s="89">
        <v>65</v>
      </c>
    </row>
    <row r="123" spans="1:6">
      <c r="B123" s="89">
        <v>94</v>
      </c>
      <c r="F123" s="89">
        <v>65</v>
      </c>
    </row>
    <row r="124" spans="1:6">
      <c r="B124" s="89">
        <v>95</v>
      </c>
      <c r="F124" s="89">
        <v>65</v>
      </c>
    </row>
    <row r="125" spans="1:6">
      <c r="A125" s="89">
        <v>10</v>
      </c>
      <c r="B125" s="89">
        <v>96</v>
      </c>
      <c r="F125" s="89">
        <v>65</v>
      </c>
    </row>
    <row r="126" spans="1:6">
      <c r="B126" s="89">
        <v>97</v>
      </c>
      <c r="F126" s="89">
        <v>65</v>
      </c>
    </row>
    <row r="127" spans="1:6">
      <c r="B127" s="89">
        <v>98</v>
      </c>
      <c r="F127" s="89">
        <v>65</v>
      </c>
    </row>
    <row r="128" spans="1:6">
      <c r="B128" s="89">
        <v>99</v>
      </c>
      <c r="F128" s="89">
        <v>65</v>
      </c>
    </row>
    <row r="129" spans="2:6">
      <c r="B129" s="89">
        <v>100</v>
      </c>
      <c r="F129" s="89">
        <v>65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138"/>
  <sheetViews>
    <sheetView showGridLines="0" topLeftCell="A121" workbookViewId="0">
      <selection activeCell="H16" sqref="A16:H23"/>
    </sheetView>
  </sheetViews>
  <sheetFormatPr defaultRowHeight="14.25"/>
  <cols>
    <col min="1" max="16384" width="9" style="33"/>
  </cols>
  <sheetData>
    <row r="1" spans="1:7" s="32" customFormat="1">
      <c r="A1" s="32" t="s">
        <v>16</v>
      </c>
      <c r="B1" s="112" t="s">
        <v>361</v>
      </c>
    </row>
    <row r="2" spans="1:7" s="32" customFormat="1">
      <c r="A2" s="32" t="s">
        <v>236</v>
      </c>
      <c r="B2" s="32" t="s">
        <v>237</v>
      </c>
      <c r="C2" s="32" t="s">
        <v>238</v>
      </c>
      <c r="D2" s="32" t="s">
        <v>245</v>
      </c>
      <c r="E2" s="32" t="s">
        <v>247</v>
      </c>
      <c r="F2" s="32" t="s">
        <v>246</v>
      </c>
    </row>
    <row r="3" spans="1:7" s="32" customFormat="1">
      <c r="A3" s="32" t="s">
        <v>239</v>
      </c>
      <c r="B3" s="33">
        <v>0.1</v>
      </c>
      <c r="C3" s="33">
        <v>0.66</v>
      </c>
      <c r="D3" s="33">
        <f t="shared" ref="D3:D8" si="0">1-C3-E3</f>
        <v>1.9999999999999962E-2</v>
      </c>
      <c r="E3" s="33">
        <v>0.32</v>
      </c>
      <c r="F3" s="33">
        <f>SUM($B$3:B3)</f>
        <v>0.1</v>
      </c>
    </row>
    <row r="4" spans="1:7" s="32" customFormat="1">
      <c r="A4" s="32" t="s">
        <v>240</v>
      </c>
      <c r="B4" s="33">
        <v>0.08</v>
      </c>
      <c r="C4" s="33">
        <v>0.66</v>
      </c>
      <c r="D4" s="33">
        <f t="shared" si="0"/>
        <v>2.9999999999999971E-2</v>
      </c>
      <c r="E4" s="33">
        <v>0.31</v>
      </c>
      <c r="F4" s="33">
        <f>SUM($B$3:B4)</f>
        <v>0.18</v>
      </c>
    </row>
    <row r="5" spans="1:7" s="32" customFormat="1">
      <c r="A5" s="32" t="s">
        <v>241</v>
      </c>
      <c r="B5" s="33">
        <v>0.18</v>
      </c>
      <c r="C5" s="33">
        <v>0.54</v>
      </c>
      <c r="D5" s="33">
        <f t="shared" si="0"/>
        <v>1.9999999999999962E-2</v>
      </c>
      <c r="E5" s="33">
        <v>0.44</v>
      </c>
      <c r="F5" s="33">
        <f>SUM($B$3:B5)</f>
        <v>0.36</v>
      </c>
    </row>
    <row r="6" spans="1:7" s="32" customFormat="1">
      <c r="A6" s="32" t="s">
        <v>242</v>
      </c>
      <c r="B6" s="33">
        <v>0.21</v>
      </c>
      <c r="C6" s="33">
        <v>0.49</v>
      </c>
      <c r="D6" s="33">
        <f t="shared" si="0"/>
        <v>2.0000000000000018E-2</v>
      </c>
      <c r="E6" s="33">
        <v>0.49</v>
      </c>
      <c r="F6" s="33">
        <f>SUM($B$3:B6)</f>
        <v>0.56999999999999995</v>
      </c>
    </row>
    <row r="7" spans="1:7" s="32" customFormat="1">
      <c r="A7" s="32" t="s">
        <v>243</v>
      </c>
      <c r="B7" s="33">
        <v>0.26</v>
      </c>
      <c r="C7" s="33">
        <v>0.5</v>
      </c>
      <c r="D7" s="33">
        <f t="shared" si="0"/>
        <v>1.0000000000000009E-2</v>
      </c>
      <c r="E7" s="33">
        <v>0.49</v>
      </c>
      <c r="F7" s="33">
        <f>SUM($B$3:B7)</f>
        <v>0.83</v>
      </c>
    </row>
    <row r="8" spans="1:7" s="32" customFormat="1">
      <c r="A8" s="32" t="s">
        <v>244</v>
      </c>
      <c r="B8" s="33">
        <v>0.17</v>
      </c>
      <c r="C8" s="33">
        <v>0.45</v>
      </c>
      <c r="D8" s="33">
        <f t="shared" si="0"/>
        <v>2.0000000000000018E-2</v>
      </c>
      <c r="E8" s="33">
        <v>0.53</v>
      </c>
      <c r="F8" s="33">
        <f>SUM($B$3:B8)</f>
        <v>1</v>
      </c>
    </row>
    <row r="9" spans="1:7" s="32" customFormat="1"/>
    <row r="10" spans="1:7" s="32" customFormat="1">
      <c r="A10" s="32" t="s">
        <v>63</v>
      </c>
    </row>
    <row r="11" spans="1:7" s="32" customFormat="1">
      <c r="A11" s="32" t="s">
        <v>250</v>
      </c>
    </row>
    <row r="12" spans="1:7" s="32" customFormat="1">
      <c r="A12" s="32" t="s">
        <v>251</v>
      </c>
    </row>
    <row r="13" spans="1:7" s="32" customFormat="1"/>
    <row r="14" spans="1:7" s="32" customFormat="1"/>
    <row r="15" spans="1:7" s="32" customFormat="1"/>
    <row r="16" spans="1:7" s="32" customFormat="1">
      <c r="B16" s="32" t="s">
        <v>248</v>
      </c>
      <c r="G16" s="32" t="s">
        <v>249</v>
      </c>
    </row>
    <row r="17" spans="1:16" s="32" customFormat="1" ht="6.75" customHeight="1"/>
    <row r="18" spans="1:16" s="32" customFormat="1" ht="23.25" customHeight="1">
      <c r="A18" s="92" t="str">
        <f>A3&amp;CHAR(10)&amp;TEXT(B3,"0%")</f>
        <v>18-24
10%</v>
      </c>
    </row>
    <row r="19" spans="1:16" s="32" customFormat="1" ht="26.25" customHeight="1">
      <c r="A19" s="92" t="str">
        <f t="shared" ref="A19:A23" si="1">A4&amp;CHAR(10)&amp;TEXT(B4,"0%")</f>
        <v>25-29
8%</v>
      </c>
    </row>
    <row r="20" spans="1:16" s="32" customFormat="1" ht="39.75" customHeight="1">
      <c r="A20" s="91" t="str">
        <f t="shared" si="1"/>
        <v>30-39
18%</v>
      </c>
    </row>
    <row r="21" spans="1:16" s="32" customFormat="1" ht="40.5" customHeight="1">
      <c r="A21" s="91" t="str">
        <f t="shared" si="1"/>
        <v>40-49
21%</v>
      </c>
    </row>
    <row r="22" spans="1:16" s="32" customFormat="1" ht="54.75" customHeight="1">
      <c r="A22" s="91" t="str">
        <f t="shared" si="1"/>
        <v>50-64
26%</v>
      </c>
    </row>
    <row r="23" spans="1:16" s="32" customFormat="1" ht="40.5" customHeight="1">
      <c r="A23" s="91" t="str">
        <f t="shared" si="1"/>
        <v>65+
17%</v>
      </c>
    </row>
    <row r="24" spans="1:16" s="32" customFormat="1"/>
    <row r="25" spans="1:16" s="32" customFormat="1"/>
    <row r="26" spans="1:16" s="32" customFormat="1"/>
    <row r="27" spans="1:16" s="32" customFormat="1"/>
    <row r="28" spans="1:16" s="32" customFormat="1"/>
    <row r="29" spans="1:16" s="32" customForma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s="32" customForma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s="32" customForma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32" customForma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s="32" customFormat="1">
      <c r="A33" s="32" t="s">
        <v>62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>
      <c r="A34" s="33">
        <v>0.01</v>
      </c>
      <c r="B34" s="33">
        <v>0.66</v>
      </c>
      <c r="C34" s="33">
        <f t="shared" ref="C34:C43" si="2">1-B34-D34</f>
        <v>1.9999999999999962E-2</v>
      </c>
      <c r="D34" s="33">
        <v>0.32</v>
      </c>
    </row>
    <row r="35" spans="1:16">
      <c r="A35" s="33">
        <v>0.02</v>
      </c>
      <c r="B35" s="33">
        <v>0.66</v>
      </c>
      <c r="C35" s="33">
        <f t="shared" si="2"/>
        <v>1.9999999999999962E-2</v>
      </c>
      <c r="D35" s="33">
        <v>0.32</v>
      </c>
    </row>
    <row r="36" spans="1:16">
      <c r="A36" s="33">
        <v>0.03</v>
      </c>
      <c r="B36" s="33">
        <v>0.66</v>
      </c>
      <c r="C36" s="33">
        <f t="shared" si="2"/>
        <v>1.9999999999999962E-2</v>
      </c>
      <c r="D36" s="33">
        <v>0.32</v>
      </c>
    </row>
    <row r="37" spans="1:16">
      <c r="A37" s="33">
        <v>0.04</v>
      </c>
      <c r="B37" s="33">
        <v>0.66</v>
      </c>
      <c r="C37" s="33">
        <f t="shared" si="2"/>
        <v>1.9999999999999962E-2</v>
      </c>
      <c r="D37" s="33">
        <v>0.32</v>
      </c>
    </row>
    <row r="38" spans="1:16">
      <c r="A38" s="33">
        <v>0.05</v>
      </c>
      <c r="B38" s="33">
        <v>0.66</v>
      </c>
      <c r="C38" s="33">
        <f t="shared" si="2"/>
        <v>1.9999999999999962E-2</v>
      </c>
      <c r="D38" s="33">
        <v>0.32</v>
      </c>
    </row>
    <row r="39" spans="1:16">
      <c r="A39" s="33">
        <v>0.06</v>
      </c>
      <c r="B39" s="33">
        <v>0.66</v>
      </c>
      <c r="C39" s="33">
        <f t="shared" si="2"/>
        <v>1.9999999999999962E-2</v>
      </c>
      <c r="D39" s="33">
        <v>0.32</v>
      </c>
    </row>
    <row r="40" spans="1:16">
      <c r="A40" s="33">
        <v>7.0000000000000007E-2</v>
      </c>
      <c r="B40" s="33">
        <v>0.66</v>
      </c>
      <c r="C40" s="33">
        <f t="shared" si="2"/>
        <v>1.9999999999999962E-2</v>
      </c>
      <c r="D40" s="33">
        <v>0.32</v>
      </c>
    </row>
    <row r="41" spans="1:16">
      <c r="A41" s="33">
        <v>0.08</v>
      </c>
      <c r="B41" s="33">
        <v>0.66</v>
      </c>
      <c r="C41" s="33">
        <f t="shared" si="2"/>
        <v>1.9999999999999962E-2</v>
      </c>
      <c r="D41" s="33">
        <v>0.32</v>
      </c>
    </row>
    <row r="42" spans="1:16">
      <c r="A42" s="33">
        <v>0.09</v>
      </c>
      <c r="B42" s="33">
        <v>0.66</v>
      </c>
      <c r="C42" s="33">
        <f t="shared" si="2"/>
        <v>1.9999999999999962E-2</v>
      </c>
      <c r="D42" s="33">
        <v>0.32</v>
      </c>
    </row>
    <row r="43" spans="1:16">
      <c r="A43" s="33">
        <v>0.1</v>
      </c>
      <c r="B43" s="33">
        <v>0.66</v>
      </c>
      <c r="C43" s="33">
        <f t="shared" si="2"/>
        <v>1.9999999999999962E-2</v>
      </c>
      <c r="D43" s="33">
        <v>0.32</v>
      </c>
    </row>
    <row r="45" spans="1:16">
      <c r="A45" s="33">
        <v>0.11</v>
      </c>
      <c r="E45" s="33">
        <v>0.66</v>
      </c>
      <c r="F45" s="33">
        <f>1-E45-G45</f>
        <v>2.9999999999999971E-2</v>
      </c>
      <c r="G45" s="33">
        <v>0.31</v>
      </c>
    </row>
    <row r="46" spans="1:16">
      <c r="A46" s="33">
        <v>0.12</v>
      </c>
      <c r="E46" s="33">
        <v>0.66</v>
      </c>
      <c r="F46" s="33">
        <f t="shared" ref="F46:F52" si="3">1-E46-G46</f>
        <v>2.9999999999999971E-2</v>
      </c>
      <c r="G46" s="33">
        <v>0.31</v>
      </c>
    </row>
    <row r="47" spans="1:16">
      <c r="A47" s="33">
        <v>0.13</v>
      </c>
      <c r="E47" s="33">
        <v>0.66</v>
      </c>
      <c r="F47" s="33">
        <f t="shared" si="3"/>
        <v>2.9999999999999971E-2</v>
      </c>
      <c r="G47" s="33">
        <v>0.31</v>
      </c>
    </row>
    <row r="48" spans="1:16">
      <c r="A48" s="33">
        <v>0.14000000000000001</v>
      </c>
      <c r="E48" s="33">
        <v>0.66</v>
      </c>
      <c r="F48" s="33">
        <f t="shared" si="3"/>
        <v>2.9999999999999971E-2</v>
      </c>
      <c r="G48" s="33">
        <v>0.31</v>
      </c>
    </row>
    <row r="49" spans="1:10">
      <c r="A49" s="33">
        <v>0.15</v>
      </c>
      <c r="E49" s="33">
        <v>0.66</v>
      </c>
      <c r="F49" s="33">
        <f t="shared" si="3"/>
        <v>2.9999999999999971E-2</v>
      </c>
      <c r="G49" s="33">
        <v>0.31</v>
      </c>
    </row>
    <row r="50" spans="1:10">
      <c r="A50" s="33">
        <v>0.16</v>
      </c>
      <c r="E50" s="33">
        <v>0.66</v>
      </c>
      <c r="F50" s="33">
        <f t="shared" si="3"/>
        <v>2.9999999999999971E-2</v>
      </c>
      <c r="G50" s="33">
        <v>0.31</v>
      </c>
    </row>
    <row r="51" spans="1:10">
      <c r="A51" s="33">
        <v>0.17</v>
      </c>
      <c r="E51" s="33">
        <v>0.66</v>
      </c>
      <c r="F51" s="33">
        <f t="shared" si="3"/>
        <v>2.9999999999999971E-2</v>
      </c>
      <c r="G51" s="33">
        <v>0.31</v>
      </c>
    </row>
    <row r="52" spans="1:10">
      <c r="A52" s="33">
        <v>0.18</v>
      </c>
      <c r="E52" s="33">
        <v>0.66</v>
      </c>
      <c r="F52" s="33">
        <f t="shared" si="3"/>
        <v>2.9999999999999971E-2</v>
      </c>
      <c r="G52" s="33">
        <v>0.31</v>
      </c>
    </row>
    <row r="54" spans="1:10">
      <c r="A54" s="33">
        <v>0.19</v>
      </c>
      <c r="H54" s="33">
        <v>0.54</v>
      </c>
      <c r="I54" s="33">
        <f t="shared" ref="I54:I71" si="4">1-H54-J54</f>
        <v>1.9999999999999962E-2</v>
      </c>
      <c r="J54" s="33">
        <v>0.44</v>
      </c>
    </row>
    <row r="55" spans="1:10">
      <c r="A55" s="33">
        <v>0.2</v>
      </c>
      <c r="H55" s="33">
        <v>0.54</v>
      </c>
      <c r="I55" s="33">
        <f t="shared" si="4"/>
        <v>1.9999999999999962E-2</v>
      </c>
      <c r="J55" s="33">
        <v>0.44</v>
      </c>
    </row>
    <row r="56" spans="1:10">
      <c r="A56" s="33">
        <v>0.21</v>
      </c>
      <c r="H56" s="33">
        <v>0.54</v>
      </c>
      <c r="I56" s="33">
        <f t="shared" si="4"/>
        <v>1.9999999999999962E-2</v>
      </c>
      <c r="J56" s="33">
        <v>0.44</v>
      </c>
    </row>
    <row r="57" spans="1:10">
      <c r="A57" s="33">
        <v>0.22</v>
      </c>
      <c r="H57" s="33">
        <v>0.54</v>
      </c>
      <c r="I57" s="33">
        <f t="shared" si="4"/>
        <v>1.9999999999999962E-2</v>
      </c>
      <c r="J57" s="33">
        <v>0.44</v>
      </c>
    </row>
    <row r="58" spans="1:10">
      <c r="A58" s="33">
        <v>0.23</v>
      </c>
      <c r="H58" s="33">
        <v>0.54</v>
      </c>
      <c r="I58" s="33">
        <f t="shared" si="4"/>
        <v>1.9999999999999962E-2</v>
      </c>
      <c r="J58" s="33">
        <v>0.44</v>
      </c>
    </row>
    <row r="59" spans="1:10">
      <c r="A59" s="33">
        <v>0.24</v>
      </c>
      <c r="H59" s="33">
        <v>0.54</v>
      </c>
      <c r="I59" s="33">
        <f t="shared" si="4"/>
        <v>1.9999999999999962E-2</v>
      </c>
      <c r="J59" s="33">
        <v>0.44</v>
      </c>
    </row>
    <row r="60" spans="1:10">
      <c r="A60" s="33">
        <v>0.25</v>
      </c>
      <c r="H60" s="33">
        <v>0.54</v>
      </c>
      <c r="I60" s="33">
        <f t="shared" si="4"/>
        <v>1.9999999999999962E-2</v>
      </c>
      <c r="J60" s="33">
        <v>0.44</v>
      </c>
    </row>
    <row r="61" spans="1:10">
      <c r="A61" s="33">
        <v>0.26</v>
      </c>
      <c r="H61" s="33">
        <v>0.54</v>
      </c>
      <c r="I61" s="33">
        <f t="shared" si="4"/>
        <v>1.9999999999999962E-2</v>
      </c>
      <c r="J61" s="33">
        <v>0.44</v>
      </c>
    </row>
    <row r="62" spans="1:10">
      <c r="A62" s="33">
        <v>0.27</v>
      </c>
      <c r="H62" s="33">
        <v>0.54</v>
      </c>
      <c r="I62" s="33">
        <f t="shared" si="4"/>
        <v>1.9999999999999962E-2</v>
      </c>
      <c r="J62" s="33">
        <v>0.44</v>
      </c>
    </row>
    <row r="63" spans="1:10">
      <c r="A63" s="33">
        <v>0.28000000000000003</v>
      </c>
      <c r="H63" s="33">
        <v>0.54</v>
      </c>
      <c r="I63" s="33">
        <f t="shared" si="4"/>
        <v>1.9999999999999962E-2</v>
      </c>
      <c r="J63" s="33">
        <v>0.44</v>
      </c>
    </row>
    <row r="64" spans="1:10">
      <c r="A64" s="33">
        <v>0.28999999999999998</v>
      </c>
      <c r="H64" s="33">
        <v>0.54</v>
      </c>
      <c r="I64" s="33">
        <f t="shared" si="4"/>
        <v>1.9999999999999962E-2</v>
      </c>
      <c r="J64" s="33">
        <v>0.44</v>
      </c>
    </row>
    <row r="65" spans="1:13">
      <c r="A65" s="33">
        <v>0.3</v>
      </c>
      <c r="H65" s="33">
        <v>0.54</v>
      </c>
      <c r="I65" s="33">
        <f t="shared" si="4"/>
        <v>1.9999999999999962E-2</v>
      </c>
      <c r="J65" s="33">
        <v>0.44</v>
      </c>
    </row>
    <row r="66" spans="1:13">
      <c r="A66" s="33">
        <v>0.31</v>
      </c>
      <c r="H66" s="33">
        <v>0.54</v>
      </c>
      <c r="I66" s="33">
        <f t="shared" si="4"/>
        <v>1.9999999999999962E-2</v>
      </c>
      <c r="J66" s="33">
        <v>0.44</v>
      </c>
    </row>
    <row r="67" spans="1:13">
      <c r="A67" s="33">
        <v>0.32</v>
      </c>
      <c r="H67" s="33">
        <v>0.54</v>
      </c>
      <c r="I67" s="33">
        <f t="shared" si="4"/>
        <v>1.9999999999999962E-2</v>
      </c>
      <c r="J67" s="33">
        <v>0.44</v>
      </c>
    </row>
    <row r="68" spans="1:13">
      <c r="A68" s="33">
        <v>0.33</v>
      </c>
      <c r="H68" s="33">
        <v>0.54</v>
      </c>
      <c r="I68" s="33">
        <f t="shared" si="4"/>
        <v>1.9999999999999962E-2</v>
      </c>
      <c r="J68" s="33">
        <v>0.44</v>
      </c>
    </row>
    <row r="69" spans="1:13">
      <c r="A69" s="33">
        <v>0.34</v>
      </c>
      <c r="H69" s="33">
        <v>0.54</v>
      </c>
      <c r="I69" s="33">
        <f t="shared" si="4"/>
        <v>1.9999999999999962E-2</v>
      </c>
      <c r="J69" s="33">
        <v>0.44</v>
      </c>
    </row>
    <row r="70" spans="1:13">
      <c r="A70" s="33">
        <v>0.35</v>
      </c>
      <c r="H70" s="33">
        <v>0.54</v>
      </c>
      <c r="I70" s="33">
        <f t="shared" si="4"/>
        <v>1.9999999999999962E-2</v>
      </c>
      <c r="J70" s="33">
        <v>0.44</v>
      </c>
    </row>
    <row r="71" spans="1:13">
      <c r="A71" s="33">
        <v>0.36</v>
      </c>
      <c r="H71" s="33">
        <v>0.54</v>
      </c>
      <c r="I71" s="33">
        <f t="shared" si="4"/>
        <v>1.9999999999999962E-2</v>
      </c>
      <c r="J71" s="33">
        <v>0.44</v>
      </c>
    </row>
    <row r="73" spans="1:13">
      <c r="A73" s="33">
        <v>0.37</v>
      </c>
      <c r="K73" s="33">
        <v>0.49</v>
      </c>
      <c r="L73" s="33">
        <f t="shared" ref="L73:L93" si="5">1-K73-M73</f>
        <v>2.0000000000000018E-2</v>
      </c>
      <c r="M73" s="33">
        <v>0.49</v>
      </c>
    </row>
    <row r="74" spans="1:13">
      <c r="A74" s="33">
        <v>0.38</v>
      </c>
      <c r="K74" s="33">
        <v>0.49</v>
      </c>
      <c r="L74" s="33">
        <f t="shared" si="5"/>
        <v>2.0000000000000018E-2</v>
      </c>
      <c r="M74" s="33">
        <v>0.49</v>
      </c>
    </row>
    <row r="75" spans="1:13">
      <c r="A75" s="33">
        <v>0.39</v>
      </c>
      <c r="K75" s="33">
        <v>0.49</v>
      </c>
      <c r="L75" s="33">
        <f t="shared" si="5"/>
        <v>2.0000000000000018E-2</v>
      </c>
      <c r="M75" s="33">
        <v>0.49</v>
      </c>
    </row>
    <row r="76" spans="1:13">
      <c r="A76" s="33">
        <v>0.4</v>
      </c>
      <c r="K76" s="33">
        <v>0.49</v>
      </c>
      <c r="L76" s="33">
        <f t="shared" si="5"/>
        <v>2.0000000000000018E-2</v>
      </c>
      <c r="M76" s="33">
        <v>0.49</v>
      </c>
    </row>
    <row r="77" spans="1:13">
      <c r="A77" s="33">
        <v>0.41</v>
      </c>
      <c r="K77" s="33">
        <v>0.49</v>
      </c>
      <c r="L77" s="33">
        <f t="shared" si="5"/>
        <v>2.0000000000000018E-2</v>
      </c>
      <c r="M77" s="33">
        <v>0.49</v>
      </c>
    </row>
    <row r="78" spans="1:13">
      <c r="A78" s="33">
        <v>0.42</v>
      </c>
      <c r="K78" s="33">
        <v>0.49</v>
      </c>
      <c r="L78" s="33">
        <f t="shared" si="5"/>
        <v>2.0000000000000018E-2</v>
      </c>
      <c r="M78" s="33">
        <v>0.49</v>
      </c>
    </row>
    <row r="79" spans="1:13">
      <c r="A79" s="33">
        <v>0.43</v>
      </c>
      <c r="K79" s="33">
        <v>0.49</v>
      </c>
      <c r="L79" s="33">
        <f t="shared" si="5"/>
        <v>2.0000000000000018E-2</v>
      </c>
      <c r="M79" s="33">
        <v>0.49</v>
      </c>
    </row>
    <row r="80" spans="1:13">
      <c r="A80" s="33">
        <v>0.44</v>
      </c>
      <c r="K80" s="33">
        <v>0.49</v>
      </c>
      <c r="L80" s="33">
        <f t="shared" si="5"/>
        <v>2.0000000000000018E-2</v>
      </c>
      <c r="M80" s="33">
        <v>0.49</v>
      </c>
    </row>
    <row r="81" spans="1:16">
      <c r="A81" s="33">
        <v>0.45</v>
      </c>
      <c r="K81" s="33">
        <v>0.49</v>
      </c>
      <c r="L81" s="33">
        <f t="shared" si="5"/>
        <v>2.0000000000000018E-2</v>
      </c>
      <c r="M81" s="33">
        <v>0.49</v>
      </c>
    </row>
    <row r="82" spans="1:16">
      <c r="A82" s="33">
        <v>0.46</v>
      </c>
      <c r="K82" s="33">
        <v>0.49</v>
      </c>
      <c r="L82" s="33">
        <f t="shared" si="5"/>
        <v>2.0000000000000018E-2</v>
      </c>
      <c r="M82" s="33">
        <v>0.49</v>
      </c>
    </row>
    <row r="83" spans="1:16">
      <c r="A83" s="33">
        <v>0.47</v>
      </c>
      <c r="K83" s="33">
        <v>0.49</v>
      </c>
      <c r="L83" s="33">
        <f t="shared" si="5"/>
        <v>2.0000000000000018E-2</v>
      </c>
      <c r="M83" s="33">
        <v>0.49</v>
      </c>
    </row>
    <row r="84" spans="1:16">
      <c r="A84" s="33">
        <v>0.48</v>
      </c>
      <c r="K84" s="33">
        <v>0.49</v>
      </c>
      <c r="L84" s="33">
        <f t="shared" si="5"/>
        <v>2.0000000000000018E-2</v>
      </c>
      <c r="M84" s="33">
        <v>0.49</v>
      </c>
    </row>
    <row r="85" spans="1:16">
      <c r="A85" s="33">
        <v>0.49</v>
      </c>
      <c r="K85" s="33">
        <v>0.49</v>
      </c>
      <c r="L85" s="33">
        <f t="shared" si="5"/>
        <v>2.0000000000000018E-2</v>
      </c>
      <c r="M85" s="33">
        <v>0.49</v>
      </c>
    </row>
    <row r="86" spans="1:16">
      <c r="A86" s="33">
        <v>0.5</v>
      </c>
      <c r="K86" s="33">
        <v>0.49</v>
      </c>
      <c r="L86" s="33">
        <f t="shared" si="5"/>
        <v>2.0000000000000018E-2</v>
      </c>
      <c r="M86" s="33">
        <v>0.49</v>
      </c>
    </row>
    <row r="87" spans="1:16">
      <c r="A87" s="33">
        <v>0.51</v>
      </c>
      <c r="K87" s="33">
        <v>0.49</v>
      </c>
      <c r="L87" s="33">
        <f t="shared" si="5"/>
        <v>2.0000000000000018E-2</v>
      </c>
      <c r="M87" s="33">
        <v>0.49</v>
      </c>
    </row>
    <row r="88" spans="1:16">
      <c r="A88" s="33">
        <v>0.52</v>
      </c>
      <c r="K88" s="33">
        <v>0.49</v>
      </c>
      <c r="L88" s="33">
        <f t="shared" si="5"/>
        <v>2.0000000000000018E-2</v>
      </c>
      <c r="M88" s="33">
        <v>0.49</v>
      </c>
    </row>
    <row r="89" spans="1:16">
      <c r="A89" s="33">
        <v>0.53</v>
      </c>
      <c r="K89" s="33">
        <v>0.49</v>
      </c>
      <c r="L89" s="33">
        <f t="shared" si="5"/>
        <v>2.0000000000000018E-2</v>
      </c>
      <c r="M89" s="33">
        <v>0.49</v>
      </c>
    </row>
    <row r="90" spans="1:16">
      <c r="A90" s="33">
        <v>0.54</v>
      </c>
      <c r="K90" s="33">
        <v>0.49</v>
      </c>
      <c r="L90" s="33">
        <f t="shared" si="5"/>
        <v>2.0000000000000018E-2</v>
      </c>
      <c r="M90" s="33">
        <v>0.49</v>
      </c>
    </row>
    <row r="91" spans="1:16">
      <c r="A91" s="33">
        <v>0.55000000000000004</v>
      </c>
      <c r="K91" s="33">
        <v>0.49</v>
      </c>
      <c r="L91" s="33">
        <f t="shared" si="5"/>
        <v>2.0000000000000018E-2</v>
      </c>
      <c r="M91" s="33">
        <v>0.49</v>
      </c>
    </row>
    <row r="92" spans="1:16">
      <c r="A92" s="33">
        <v>0.56000000000000005</v>
      </c>
      <c r="K92" s="33">
        <v>0.49</v>
      </c>
      <c r="L92" s="33">
        <f t="shared" si="5"/>
        <v>2.0000000000000018E-2</v>
      </c>
      <c r="M92" s="33">
        <v>0.49</v>
      </c>
    </row>
    <row r="93" spans="1:16">
      <c r="A93" s="33">
        <v>0.56999999999999995</v>
      </c>
      <c r="K93" s="33">
        <v>0.49</v>
      </c>
      <c r="L93" s="33">
        <f t="shared" si="5"/>
        <v>2.0000000000000018E-2</v>
      </c>
      <c r="M93" s="33">
        <v>0.49</v>
      </c>
    </row>
    <row r="95" spans="1:16">
      <c r="A95" s="33">
        <v>0.57999999999999996</v>
      </c>
      <c r="N95" s="33">
        <v>0.5</v>
      </c>
      <c r="O95" s="33">
        <f t="shared" ref="O95:O120" si="6">1-N95-P95</f>
        <v>1.0000000000000009E-2</v>
      </c>
      <c r="P95" s="33">
        <v>0.49</v>
      </c>
    </row>
    <row r="96" spans="1:16">
      <c r="A96" s="33">
        <v>0.59</v>
      </c>
      <c r="N96" s="33">
        <v>0.5</v>
      </c>
      <c r="O96" s="33">
        <f t="shared" si="6"/>
        <v>1.0000000000000009E-2</v>
      </c>
      <c r="P96" s="33">
        <v>0.49</v>
      </c>
    </row>
    <row r="97" spans="1:16">
      <c r="A97" s="33">
        <v>0.6</v>
      </c>
      <c r="N97" s="33">
        <v>0.5</v>
      </c>
      <c r="O97" s="33">
        <f t="shared" si="6"/>
        <v>1.0000000000000009E-2</v>
      </c>
      <c r="P97" s="33">
        <v>0.49</v>
      </c>
    </row>
    <row r="98" spans="1:16">
      <c r="A98" s="33">
        <v>0.61</v>
      </c>
      <c r="N98" s="33">
        <v>0.5</v>
      </c>
      <c r="O98" s="33">
        <f t="shared" si="6"/>
        <v>1.0000000000000009E-2</v>
      </c>
      <c r="P98" s="33">
        <v>0.49</v>
      </c>
    </row>
    <row r="99" spans="1:16">
      <c r="A99" s="33">
        <v>0.62</v>
      </c>
      <c r="N99" s="33">
        <v>0.5</v>
      </c>
      <c r="O99" s="33">
        <f t="shared" si="6"/>
        <v>1.0000000000000009E-2</v>
      </c>
      <c r="P99" s="33">
        <v>0.49</v>
      </c>
    </row>
    <row r="100" spans="1:16">
      <c r="A100" s="33">
        <v>0.63</v>
      </c>
      <c r="N100" s="33">
        <v>0.5</v>
      </c>
      <c r="O100" s="33">
        <f t="shared" si="6"/>
        <v>1.0000000000000009E-2</v>
      </c>
      <c r="P100" s="33">
        <v>0.49</v>
      </c>
    </row>
    <row r="101" spans="1:16">
      <c r="A101" s="33">
        <v>0.64</v>
      </c>
      <c r="N101" s="33">
        <v>0.5</v>
      </c>
      <c r="O101" s="33">
        <f t="shared" si="6"/>
        <v>1.0000000000000009E-2</v>
      </c>
      <c r="P101" s="33">
        <v>0.49</v>
      </c>
    </row>
    <row r="102" spans="1:16">
      <c r="A102" s="33">
        <v>0.65</v>
      </c>
      <c r="N102" s="33">
        <v>0.5</v>
      </c>
      <c r="O102" s="33">
        <f t="shared" si="6"/>
        <v>1.0000000000000009E-2</v>
      </c>
      <c r="P102" s="33">
        <v>0.49</v>
      </c>
    </row>
    <row r="103" spans="1:16">
      <c r="A103" s="33">
        <v>0.66</v>
      </c>
      <c r="N103" s="33">
        <v>0.5</v>
      </c>
      <c r="O103" s="33">
        <f t="shared" si="6"/>
        <v>1.0000000000000009E-2</v>
      </c>
      <c r="P103" s="33">
        <v>0.49</v>
      </c>
    </row>
    <row r="104" spans="1:16">
      <c r="A104" s="33">
        <v>0.67</v>
      </c>
      <c r="N104" s="33">
        <v>0.5</v>
      </c>
      <c r="O104" s="33">
        <f t="shared" si="6"/>
        <v>1.0000000000000009E-2</v>
      </c>
      <c r="P104" s="33">
        <v>0.49</v>
      </c>
    </row>
    <row r="105" spans="1:16">
      <c r="A105" s="33">
        <v>0.68</v>
      </c>
      <c r="N105" s="33">
        <v>0.5</v>
      </c>
      <c r="O105" s="33">
        <f t="shared" si="6"/>
        <v>1.0000000000000009E-2</v>
      </c>
      <c r="P105" s="33">
        <v>0.49</v>
      </c>
    </row>
    <row r="106" spans="1:16">
      <c r="A106" s="33">
        <v>0.69</v>
      </c>
      <c r="N106" s="33">
        <v>0.5</v>
      </c>
      <c r="O106" s="33">
        <f t="shared" si="6"/>
        <v>1.0000000000000009E-2</v>
      </c>
      <c r="P106" s="33">
        <v>0.49</v>
      </c>
    </row>
    <row r="107" spans="1:16">
      <c r="A107" s="33">
        <v>0.7</v>
      </c>
      <c r="N107" s="33">
        <v>0.5</v>
      </c>
      <c r="O107" s="33">
        <f t="shared" si="6"/>
        <v>1.0000000000000009E-2</v>
      </c>
      <c r="P107" s="33">
        <v>0.49</v>
      </c>
    </row>
    <row r="108" spans="1:16">
      <c r="A108" s="33">
        <v>0.71</v>
      </c>
      <c r="N108" s="33">
        <v>0.5</v>
      </c>
      <c r="O108" s="33">
        <f t="shared" si="6"/>
        <v>1.0000000000000009E-2</v>
      </c>
      <c r="P108" s="33">
        <v>0.49</v>
      </c>
    </row>
    <row r="109" spans="1:16">
      <c r="A109" s="33">
        <v>0.72</v>
      </c>
      <c r="N109" s="33">
        <v>0.5</v>
      </c>
      <c r="O109" s="33">
        <f t="shared" si="6"/>
        <v>1.0000000000000009E-2</v>
      </c>
      <c r="P109" s="33">
        <v>0.49</v>
      </c>
    </row>
    <row r="110" spans="1:16">
      <c r="A110" s="33">
        <v>0.73</v>
      </c>
      <c r="N110" s="33">
        <v>0.5</v>
      </c>
      <c r="O110" s="33">
        <f t="shared" si="6"/>
        <v>1.0000000000000009E-2</v>
      </c>
      <c r="P110" s="33">
        <v>0.49</v>
      </c>
    </row>
    <row r="111" spans="1:16">
      <c r="A111" s="33">
        <v>0.74</v>
      </c>
      <c r="N111" s="33">
        <v>0.5</v>
      </c>
      <c r="O111" s="33">
        <f t="shared" si="6"/>
        <v>1.0000000000000009E-2</v>
      </c>
      <c r="P111" s="33">
        <v>0.49</v>
      </c>
    </row>
    <row r="112" spans="1:16">
      <c r="A112" s="33">
        <v>0.75</v>
      </c>
      <c r="N112" s="33">
        <v>0.5</v>
      </c>
      <c r="O112" s="33">
        <f t="shared" si="6"/>
        <v>1.0000000000000009E-2</v>
      </c>
      <c r="P112" s="33">
        <v>0.49</v>
      </c>
    </row>
    <row r="113" spans="1:19">
      <c r="A113" s="33">
        <v>0.76</v>
      </c>
      <c r="N113" s="33">
        <v>0.5</v>
      </c>
      <c r="O113" s="33">
        <f t="shared" si="6"/>
        <v>1.0000000000000009E-2</v>
      </c>
      <c r="P113" s="33">
        <v>0.49</v>
      </c>
    </row>
    <row r="114" spans="1:19">
      <c r="A114" s="33">
        <v>0.77</v>
      </c>
      <c r="N114" s="33">
        <v>0.5</v>
      </c>
      <c r="O114" s="33">
        <f t="shared" si="6"/>
        <v>1.0000000000000009E-2</v>
      </c>
      <c r="P114" s="33">
        <v>0.49</v>
      </c>
    </row>
    <row r="115" spans="1:19">
      <c r="A115" s="33">
        <v>0.78</v>
      </c>
      <c r="N115" s="33">
        <v>0.5</v>
      </c>
      <c r="O115" s="33">
        <f t="shared" si="6"/>
        <v>1.0000000000000009E-2</v>
      </c>
      <c r="P115" s="33">
        <v>0.49</v>
      </c>
    </row>
    <row r="116" spans="1:19">
      <c r="A116" s="33">
        <v>0.79</v>
      </c>
      <c r="N116" s="33">
        <v>0.5</v>
      </c>
      <c r="O116" s="33">
        <f t="shared" si="6"/>
        <v>1.0000000000000009E-2</v>
      </c>
      <c r="P116" s="33">
        <v>0.49</v>
      </c>
    </row>
    <row r="117" spans="1:19">
      <c r="A117" s="33">
        <v>0.8</v>
      </c>
      <c r="N117" s="33">
        <v>0.5</v>
      </c>
      <c r="O117" s="33">
        <f t="shared" si="6"/>
        <v>1.0000000000000009E-2</v>
      </c>
      <c r="P117" s="33">
        <v>0.49</v>
      </c>
    </row>
    <row r="118" spans="1:19">
      <c r="A118" s="33">
        <v>0.81</v>
      </c>
      <c r="N118" s="33">
        <v>0.5</v>
      </c>
      <c r="O118" s="33">
        <f t="shared" si="6"/>
        <v>1.0000000000000009E-2</v>
      </c>
      <c r="P118" s="33">
        <v>0.49</v>
      </c>
    </row>
    <row r="119" spans="1:19">
      <c r="A119" s="33">
        <v>0.82</v>
      </c>
      <c r="N119" s="33">
        <v>0.5</v>
      </c>
      <c r="O119" s="33">
        <f t="shared" si="6"/>
        <v>1.0000000000000009E-2</v>
      </c>
      <c r="P119" s="33">
        <v>0.49</v>
      </c>
    </row>
    <row r="120" spans="1:19">
      <c r="A120" s="33">
        <v>0.83</v>
      </c>
      <c r="N120" s="33">
        <v>0.5</v>
      </c>
      <c r="O120" s="33">
        <f t="shared" si="6"/>
        <v>1.0000000000000009E-2</v>
      </c>
      <c r="P120" s="33">
        <v>0.49</v>
      </c>
    </row>
    <row r="122" spans="1:19">
      <c r="A122" s="33">
        <v>0.84</v>
      </c>
      <c r="Q122" s="33">
        <v>0.45</v>
      </c>
      <c r="R122" s="33">
        <f t="shared" ref="R122:R138" si="7">1-Q122-S122</f>
        <v>2.0000000000000018E-2</v>
      </c>
      <c r="S122" s="33">
        <v>0.53</v>
      </c>
    </row>
    <row r="123" spans="1:19">
      <c r="A123" s="33">
        <v>0.85</v>
      </c>
      <c r="Q123" s="33">
        <v>0.45</v>
      </c>
      <c r="R123" s="33">
        <f t="shared" si="7"/>
        <v>2.0000000000000018E-2</v>
      </c>
      <c r="S123" s="33">
        <v>0.53</v>
      </c>
    </row>
    <row r="124" spans="1:19">
      <c r="A124" s="33">
        <v>0.86</v>
      </c>
      <c r="Q124" s="33">
        <v>0.45</v>
      </c>
      <c r="R124" s="33">
        <f t="shared" si="7"/>
        <v>2.0000000000000018E-2</v>
      </c>
      <c r="S124" s="33">
        <v>0.53</v>
      </c>
    </row>
    <row r="125" spans="1:19">
      <c r="A125" s="33">
        <v>0.87</v>
      </c>
      <c r="Q125" s="33">
        <v>0.45</v>
      </c>
      <c r="R125" s="33">
        <f t="shared" si="7"/>
        <v>2.0000000000000018E-2</v>
      </c>
      <c r="S125" s="33">
        <v>0.53</v>
      </c>
    </row>
    <row r="126" spans="1:19">
      <c r="A126" s="33">
        <v>0.88</v>
      </c>
      <c r="Q126" s="33">
        <v>0.45</v>
      </c>
      <c r="R126" s="33">
        <f t="shared" si="7"/>
        <v>2.0000000000000018E-2</v>
      </c>
      <c r="S126" s="33">
        <v>0.53</v>
      </c>
    </row>
    <row r="127" spans="1:19">
      <c r="A127" s="33">
        <v>0.89</v>
      </c>
      <c r="Q127" s="33">
        <v>0.45</v>
      </c>
      <c r="R127" s="33">
        <f t="shared" si="7"/>
        <v>2.0000000000000018E-2</v>
      </c>
      <c r="S127" s="33">
        <v>0.53</v>
      </c>
    </row>
    <row r="128" spans="1:19">
      <c r="A128" s="33">
        <v>0.9</v>
      </c>
      <c r="Q128" s="33">
        <v>0.45</v>
      </c>
      <c r="R128" s="33">
        <f t="shared" si="7"/>
        <v>2.0000000000000018E-2</v>
      </c>
      <c r="S128" s="33">
        <v>0.53</v>
      </c>
    </row>
    <row r="129" spans="1:19">
      <c r="A129" s="33">
        <v>0.91</v>
      </c>
      <c r="Q129" s="33">
        <v>0.45</v>
      </c>
      <c r="R129" s="33">
        <f t="shared" si="7"/>
        <v>2.0000000000000018E-2</v>
      </c>
      <c r="S129" s="33">
        <v>0.53</v>
      </c>
    </row>
    <row r="130" spans="1:19">
      <c r="A130" s="33">
        <v>0.92</v>
      </c>
      <c r="Q130" s="33">
        <v>0.45</v>
      </c>
      <c r="R130" s="33">
        <f t="shared" si="7"/>
        <v>2.0000000000000018E-2</v>
      </c>
      <c r="S130" s="33">
        <v>0.53</v>
      </c>
    </row>
    <row r="131" spans="1:19">
      <c r="A131" s="33">
        <v>0.93</v>
      </c>
      <c r="Q131" s="33">
        <v>0.45</v>
      </c>
      <c r="R131" s="33">
        <f t="shared" si="7"/>
        <v>2.0000000000000018E-2</v>
      </c>
      <c r="S131" s="33">
        <v>0.53</v>
      </c>
    </row>
    <row r="132" spans="1:19">
      <c r="A132" s="33">
        <v>0.94</v>
      </c>
      <c r="Q132" s="33">
        <v>0.45</v>
      </c>
      <c r="R132" s="33">
        <f t="shared" si="7"/>
        <v>2.0000000000000018E-2</v>
      </c>
      <c r="S132" s="33">
        <v>0.53</v>
      </c>
    </row>
    <row r="133" spans="1:19">
      <c r="A133" s="33">
        <v>0.95</v>
      </c>
      <c r="Q133" s="33">
        <v>0.45</v>
      </c>
      <c r="R133" s="33">
        <f t="shared" si="7"/>
        <v>2.0000000000000018E-2</v>
      </c>
      <c r="S133" s="33">
        <v>0.53</v>
      </c>
    </row>
    <row r="134" spans="1:19">
      <c r="A134" s="33">
        <v>0.96</v>
      </c>
      <c r="Q134" s="33">
        <v>0.45</v>
      </c>
      <c r="R134" s="33">
        <f t="shared" si="7"/>
        <v>2.0000000000000018E-2</v>
      </c>
      <c r="S134" s="33">
        <v>0.53</v>
      </c>
    </row>
    <row r="135" spans="1:19">
      <c r="A135" s="33">
        <v>0.97</v>
      </c>
      <c r="Q135" s="33">
        <v>0.45</v>
      </c>
      <c r="R135" s="33">
        <f t="shared" si="7"/>
        <v>2.0000000000000018E-2</v>
      </c>
      <c r="S135" s="33">
        <v>0.53</v>
      </c>
    </row>
    <row r="136" spans="1:19">
      <c r="A136" s="33">
        <v>0.98</v>
      </c>
      <c r="Q136" s="33">
        <v>0.45</v>
      </c>
      <c r="R136" s="33">
        <f t="shared" si="7"/>
        <v>2.0000000000000018E-2</v>
      </c>
      <c r="S136" s="33">
        <v>0.53</v>
      </c>
    </row>
    <row r="137" spans="1:19">
      <c r="A137" s="33">
        <v>0.99</v>
      </c>
      <c r="Q137" s="33">
        <v>0.45</v>
      </c>
      <c r="R137" s="33">
        <f t="shared" si="7"/>
        <v>2.0000000000000018E-2</v>
      </c>
      <c r="S137" s="33">
        <v>0.53</v>
      </c>
    </row>
    <row r="138" spans="1:19">
      <c r="A138" s="33">
        <v>1</v>
      </c>
      <c r="Q138" s="33">
        <v>0.45</v>
      </c>
      <c r="R138" s="33">
        <f t="shared" si="7"/>
        <v>2.0000000000000018E-2</v>
      </c>
      <c r="S138" s="33">
        <v>0.53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6"/>
  <sheetViews>
    <sheetView showGridLines="0" topLeftCell="A10" zoomScale="115" zoomScaleNormal="115" workbookViewId="0">
      <selection activeCell="F33" sqref="A19:F33"/>
    </sheetView>
  </sheetViews>
  <sheetFormatPr defaultRowHeight="16.5"/>
  <cols>
    <col min="1" max="16384" width="9" style="90"/>
  </cols>
  <sheetData>
    <row r="1" spans="1:5">
      <c r="A1" s="90" t="s">
        <v>16</v>
      </c>
      <c r="B1" s="112" t="s">
        <v>361</v>
      </c>
      <c r="D1" s="93" t="s">
        <v>123</v>
      </c>
      <c r="E1" s="93"/>
    </row>
    <row r="2" spans="1:5">
      <c r="B2" s="90">
        <v>2007</v>
      </c>
      <c r="C2" s="90">
        <v>2008</v>
      </c>
      <c r="D2" s="93" t="s">
        <v>262</v>
      </c>
      <c r="E2" s="93" t="s">
        <v>263</v>
      </c>
    </row>
    <row r="3" spans="1:5">
      <c r="A3" s="90" t="s">
        <v>252</v>
      </c>
      <c r="B3" s="90">
        <v>80</v>
      </c>
      <c r="C3" s="90">
        <v>90</v>
      </c>
      <c r="D3" s="93">
        <v>100</v>
      </c>
      <c r="E3" s="93">
        <v>9.5</v>
      </c>
    </row>
    <row r="4" spans="1:5">
      <c r="A4" s="90" t="s">
        <v>253</v>
      </c>
      <c r="B4" s="90">
        <v>58</v>
      </c>
      <c r="C4" s="90">
        <v>70</v>
      </c>
      <c r="D4" s="93">
        <v>100</v>
      </c>
      <c r="E4" s="93">
        <v>8.5</v>
      </c>
    </row>
    <row r="5" spans="1:5">
      <c r="A5" s="90" t="s">
        <v>254</v>
      </c>
      <c r="B5" s="90">
        <v>45</v>
      </c>
      <c r="C5" s="90">
        <v>50</v>
      </c>
      <c r="D5" s="93">
        <v>100</v>
      </c>
      <c r="E5" s="93">
        <v>7.5</v>
      </c>
    </row>
    <row r="6" spans="1:5">
      <c r="A6" s="90" t="s">
        <v>255</v>
      </c>
      <c r="B6" s="90">
        <v>30</v>
      </c>
      <c r="C6" s="90">
        <v>42</v>
      </c>
      <c r="D6" s="93">
        <v>100</v>
      </c>
      <c r="E6" s="93">
        <v>6.5</v>
      </c>
    </row>
    <row r="7" spans="1:5">
      <c r="A7" s="90" t="s">
        <v>256</v>
      </c>
      <c r="B7" s="90">
        <v>25</v>
      </c>
      <c r="C7" s="90">
        <v>40</v>
      </c>
      <c r="D7" s="93">
        <v>100</v>
      </c>
      <c r="E7" s="93">
        <v>5.5</v>
      </c>
    </row>
    <row r="8" spans="1:5">
      <c r="A8" s="90" t="s">
        <v>257</v>
      </c>
      <c r="B8" s="90">
        <v>25</v>
      </c>
      <c r="C8" s="90">
        <v>35</v>
      </c>
      <c r="D8" s="93">
        <v>100</v>
      </c>
      <c r="E8" s="93">
        <v>4.5</v>
      </c>
    </row>
    <row r="9" spans="1:5">
      <c r="A9" s="90" t="s">
        <v>258</v>
      </c>
      <c r="B9" s="90">
        <v>25</v>
      </c>
      <c r="C9" s="90">
        <v>28</v>
      </c>
      <c r="D9" s="93">
        <v>100</v>
      </c>
      <c r="E9" s="93">
        <v>3.5</v>
      </c>
    </row>
    <row r="10" spans="1:5">
      <c r="A10" s="90" t="s">
        <v>259</v>
      </c>
      <c r="B10" s="90">
        <v>24</v>
      </c>
      <c r="C10" s="90">
        <v>28</v>
      </c>
      <c r="D10" s="93">
        <v>100</v>
      </c>
      <c r="E10" s="93">
        <v>2.5</v>
      </c>
    </row>
    <row r="11" spans="1:5">
      <c r="A11" s="90" t="s">
        <v>260</v>
      </c>
      <c r="B11" s="90">
        <v>28</v>
      </c>
      <c r="C11" s="90">
        <v>30</v>
      </c>
      <c r="D11" s="93">
        <v>100</v>
      </c>
      <c r="E11" s="93">
        <v>1.5</v>
      </c>
    </row>
    <row r="12" spans="1:5">
      <c r="A12" s="90" t="s">
        <v>261</v>
      </c>
      <c r="B12" s="90">
        <v>18</v>
      </c>
      <c r="C12" s="90">
        <v>20</v>
      </c>
      <c r="D12" s="93">
        <v>100</v>
      </c>
      <c r="E12" s="93">
        <v>0.5</v>
      </c>
    </row>
    <row r="14" spans="1:5">
      <c r="A14" s="90" t="s">
        <v>264</v>
      </c>
    </row>
    <row r="15" spans="1:5">
      <c r="A15" s="90" t="s">
        <v>265</v>
      </c>
    </row>
    <row r="16" spans="1:5">
      <c r="A16" s="90" t="s">
        <v>266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14"/>
  <sheetViews>
    <sheetView showGridLines="0" workbookViewId="0"/>
  </sheetViews>
  <sheetFormatPr defaultRowHeight="13.5"/>
  <cols>
    <col min="1" max="1" width="31.625" customWidth="1"/>
  </cols>
  <sheetData>
    <row r="1" spans="1:5">
      <c r="A1" t="s">
        <v>270</v>
      </c>
      <c r="B1" s="112" t="s">
        <v>361</v>
      </c>
      <c r="D1" s="31" t="s">
        <v>271</v>
      </c>
      <c r="E1" s="31"/>
    </row>
    <row r="2" spans="1:5">
      <c r="B2" s="95" t="s">
        <v>280</v>
      </c>
      <c r="C2" s="95" t="s">
        <v>281</v>
      </c>
      <c r="D2" s="31" t="s">
        <v>282</v>
      </c>
      <c r="E2" s="31" t="s">
        <v>283</v>
      </c>
    </row>
    <row r="3" spans="1:5">
      <c r="A3" s="95" t="s">
        <v>273</v>
      </c>
      <c r="B3">
        <v>25</v>
      </c>
      <c r="C3">
        <v>58</v>
      </c>
      <c r="D3" s="96">
        <v>100</v>
      </c>
      <c r="E3" s="96">
        <v>7.5</v>
      </c>
    </row>
    <row r="4" spans="1:5">
      <c r="A4" s="95" t="s">
        <v>274</v>
      </c>
      <c r="B4">
        <v>51</v>
      </c>
      <c r="C4">
        <v>60</v>
      </c>
      <c r="D4" s="96">
        <v>0</v>
      </c>
      <c r="E4" s="96">
        <f t="shared" ref="E4:E9" si="0">E3-1</f>
        <v>6.5</v>
      </c>
    </row>
    <row r="5" spans="1:5">
      <c r="A5" s="95" t="s">
        <v>275</v>
      </c>
      <c r="B5">
        <v>30</v>
      </c>
      <c r="C5">
        <v>38</v>
      </c>
      <c r="D5" s="96">
        <v>100</v>
      </c>
      <c r="E5" s="96">
        <f t="shared" si="0"/>
        <v>5.5</v>
      </c>
    </row>
    <row r="6" spans="1:5">
      <c r="A6" s="95" t="s">
        <v>276</v>
      </c>
      <c r="B6">
        <v>36</v>
      </c>
      <c r="C6">
        <v>64</v>
      </c>
      <c r="D6" s="96">
        <v>0</v>
      </c>
      <c r="E6" s="96">
        <f t="shared" si="0"/>
        <v>4.5</v>
      </c>
    </row>
    <row r="7" spans="1:5">
      <c r="A7" s="95" t="s">
        <v>277</v>
      </c>
      <c r="B7">
        <v>38</v>
      </c>
      <c r="C7">
        <v>47</v>
      </c>
      <c r="D7" s="96">
        <v>100</v>
      </c>
      <c r="E7" s="96">
        <f t="shared" si="0"/>
        <v>3.5</v>
      </c>
    </row>
    <row r="8" spans="1:5">
      <c r="A8" s="95" t="s">
        <v>278</v>
      </c>
      <c r="B8">
        <v>58</v>
      </c>
      <c r="C8">
        <v>36</v>
      </c>
      <c r="D8" s="96">
        <v>0</v>
      </c>
      <c r="E8" s="96">
        <f t="shared" si="0"/>
        <v>2.5</v>
      </c>
    </row>
    <row r="9" spans="1:5">
      <c r="A9" s="95" t="s">
        <v>279</v>
      </c>
      <c r="B9">
        <v>43</v>
      </c>
      <c r="C9">
        <v>58</v>
      </c>
      <c r="D9" s="96">
        <v>100</v>
      </c>
      <c r="E9" s="96">
        <f t="shared" si="0"/>
        <v>1.5</v>
      </c>
    </row>
    <row r="12" spans="1:5">
      <c r="A12" s="95" t="s">
        <v>272</v>
      </c>
    </row>
    <row r="13" spans="1:5">
      <c r="A13" s="95" t="s">
        <v>284</v>
      </c>
    </row>
    <row r="14" spans="1:5">
      <c r="A14" s="95" t="s">
        <v>285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11"/>
  <sheetViews>
    <sheetView showGridLines="0" workbookViewId="0">
      <selection activeCell="E23" sqref="A13:E23"/>
    </sheetView>
  </sheetViews>
  <sheetFormatPr defaultRowHeight="14.25"/>
  <cols>
    <col min="1" max="16384" width="9" style="98"/>
  </cols>
  <sheetData>
    <row r="1" spans="1:5">
      <c r="A1" s="98" t="s">
        <v>16</v>
      </c>
      <c r="B1" s="115" t="s">
        <v>361</v>
      </c>
      <c r="E1" s="97" t="s">
        <v>123</v>
      </c>
    </row>
    <row r="2" spans="1:5">
      <c r="A2" s="98" t="s">
        <v>83</v>
      </c>
      <c r="B2" s="98" t="s">
        <v>294</v>
      </c>
      <c r="C2" s="98" t="s">
        <v>286</v>
      </c>
      <c r="D2" s="98" t="s">
        <v>287</v>
      </c>
      <c r="E2" s="97" t="s">
        <v>293</v>
      </c>
    </row>
    <row r="3" spans="1:5">
      <c r="A3" s="98" t="s">
        <v>288</v>
      </c>
      <c r="B3" s="98">
        <v>1000</v>
      </c>
      <c r="C3" s="99">
        <f>B3/B3</f>
        <v>1</v>
      </c>
      <c r="D3" s="99">
        <f>B3/$B$3</f>
        <v>1</v>
      </c>
      <c r="E3" s="97">
        <f>($B$3-B3)/2</f>
        <v>0</v>
      </c>
    </row>
    <row r="4" spans="1:5">
      <c r="A4" s="98" t="s">
        <v>289</v>
      </c>
      <c r="B4" s="98">
        <v>400</v>
      </c>
      <c r="C4" s="99">
        <f>B4/B3</f>
        <v>0.4</v>
      </c>
      <c r="D4" s="99">
        <f t="shared" ref="D4:D7" si="0">B4/$B$3</f>
        <v>0.4</v>
      </c>
      <c r="E4" s="97">
        <f t="shared" ref="E4:E7" si="1">($B$3-B4)/2</f>
        <v>300</v>
      </c>
    </row>
    <row r="5" spans="1:5">
      <c r="A5" s="98" t="s">
        <v>290</v>
      </c>
      <c r="B5" s="98">
        <v>300</v>
      </c>
      <c r="C5" s="99">
        <f t="shared" ref="C5:C7" si="2">B5/B4</f>
        <v>0.75</v>
      </c>
      <c r="D5" s="99">
        <f t="shared" si="0"/>
        <v>0.3</v>
      </c>
      <c r="E5" s="97">
        <f t="shared" si="1"/>
        <v>350</v>
      </c>
    </row>
    <row r="6" spans="1:5">
      <c r="A6" s="98" t="s">
        <v>291</v>
      </c>
      <c r="B6" s="98">
        <v>200</v>
      </c>
      <c r="C6" s="99">
        <f t="shared" si="2"/>
        <v>0.66666666666666663</v>
      </c>
      <c r="D6" s="99">
        <f t="shared" si="0"/>
        <v>0.2</v>
      </c>
      <c r="E6" s="97">
        <f t="shared" si="1"/>
        <v>400</v>
      </c>
    </row>
    <row r="7" spans="1:5">
      <c r="A7" s="98" t="s">
        <v>292</v>
      </c>
      <c r="B7" s="98">
        <v>170</v>
      </c>
      <c r="C7" s="99">
        <f t="shared" si="2"/>
        <v>0.85</v>
      </c>
      <c r="D7" s="99">
        <f t="shared" si="0"/>
        <v>0.17</v>
      </c>
      <c r="E7" s="97">
        <f t="shared" si="1"/>
        <v>415</v>
      </c>
    </row>
    <row r="9" spans="1:5">
      <c r="A9" s="98" t="s">
        <v>63</v>
      </c>
    </row>
    <row r="10" spans="1:5">
      <c r="A10" s="98" t="s">
        <v>295</v>
      </c>
    </row>
    <row r="11" spans="1:5">
      <c r="A11" s="98" t="s">
        <v>296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8"/>
  <sheetViews>
    <sheetView showGridLines="0" topLeftCell="A2" workbookViewId="0">
      <selection activeCell="A3" sqref="A3:C14"/>
    </sheetView>
  </sheetViews>
  <sheetFormatPr defaultRowHeight="14.25"/>
  <cols>
    <col min="1" max="1" width="9" style="32"/>
    <col min="2" max="2" width="12.25" style="32" customWidth="1"/>
    <col min="3" max="16384" width="9" style="32"/>
  </cols>
  <sheetData>
    <row r="1" spans="1:3">
      <c r="A1" s="32" t="s">
        <v>18</v>
      </c>
      <c r="B1" s="112" t="s">
        <v>361</v>
      </c>
    </row>
    <row r="2" spans="1:3">
      <c r="A2" s="49" t="s">
        <v>0</v>
      </c>
      <c r="B2" s="49" t="s">
        <v>1</v>
      </c>
      <c r="C2" s="49" t="s">
        <v>2</v>
      </c>
    </row>
    <row r="3" spans="1:3">
      <c r="A3" s="50" t="s">
        <v>3</v>
      </c>
      <c r="B3" s="50">
        <v>14</v>
      </c>
      <c r="C3" s="51">
        <v>0.65</v>
      </c>
    </row>
    <row r="4" spans="1:3">
      <c r="A4" s="50" t="s">
        <v>4</v>
      </c>
      <c r="B4" s="50">
        <v>24</v>
      </c>
      <c r="C4" s="51">
        <v>0.7142857142857143</v>
      </c>
    </row>
    <row r="5" spans="1:3">
      <c r="A5" s="50" t="s">
        <v>5</v>
      </c>
      <c r="B5" s="50">
        <v>31</v>
      </c>
      <c r="C5" s="51">
        <v>0.29166666666666669</v>
      </c>
    </row>
    <row r="6" spans="1:3">
      <c r="A6" s="50" t="s">
        <v>6</v>
      </c>
      <c r="B6" s="50">
        <v>38</v>
      </c>
      <c r="C6" s="51">
        <v>0.22580645161290322</v>
      </c>
    </row>
    <row r="7" spans="1:3">
      <c r="A7" s="50" t="s">
        <v>7</v>
      </c>
      <c r="B7" s="50">
        <v>40</v>
      </c>
      <c r="C7" s="51">
        <v>5.2631578947368418E-2</v>
      </c>
    </row>
    <row r="8" spans="1:3">
      <c r="A8" s="50" t="s">
        <v>8</v>
      </c>
      <c r="B8" s="50">
        <v>49</v>
      </c>
      <c r="C8" s="51">
        <v>0.22500000000000001</v>
      </c>
    </row>
    <row r="9" spans="1:3">
      <c r="A9" s="50" t="s">
        <v>9</v>
      </c>
      <c r="B9" s="50">
        <v>58</v>
      </c>
      <c r="C9" s="51">
        <v>0.18367346938775511</v>
      </c>
    </row>
    <row r="10" spans="1:3">
      <c r="A10" s="50" t="s">
        <v>10</v>
      </c>
      <c r="B10" s="50">
        <v>67</v>
      </c>
      <c r="C10" s="51">
        <v>0.15517241379310345</v>
      </c>
    </row>
    <row r="11" spans="1:3">
      <c r="A11" s="50" t="s">
        <v>11</v>
      </c>
      <c r="B11" s="50">
        <v>73</v>
      </c>
      <c r="C11" s="51">
        <v>8.9552238805970144E-2</v>
      </c>
    </row>
    <row r="12" spans="1:3">
      <c r="A12" s="50" t="s">
        <v>12</v>
      </c>
      <c r="B12" s="50">
        <v>81</v>
      </c>
      <c r="C12" s="51">
        <v>0.1095890410958904</v>
      </c>
    </row>
    <row r="13" spans="1:3">
      <c r="A13" s="50" t="s">
        <v>13</v>
      </c>
      <c r="B13" s="50">
        <v>86</v>
      </c>
      <c r="C13" s="51">
        <v>6.1728395061728392E-2</v>
      </c>
    </row>
    <row r="14" spans="1:3">
      <c r="A14" s="50" t="s">
        <v>14</v>
      </c>
      <c r="B14" s="50">
        <v>94</v>
      </c>
      <c r="C14" s="51">
        <v>9.3023255813953487E-2</v>
      </c>
    </row>
    <row r="15" spans="1:3">
      <c r="A15" s="50"/>
      <c r="B15" s="50"/>
      <c r="C15" s="50"/>
    </row>
    <row r="17" spans="1:1">
      <c r="A17" s="32" t="s">
        <v>63</v>
      </c>
    </row>
    <row r="36" spans="1:1">
      <c r="A36" s="32" t="s">
        <v>17</v>
      </c>
    </row>
    <row r="37" spans="1:1">
      <c r="A37" s="32" t="s">
        <v>19</v>
      </c>
    </row>
    <row r="38" spans="1:1">
      <c r="A38" s="32" t="s">
        <v>141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D11"/>
  <sheetViews>
    <sheetView showGridLines="0" workbookViewId="0">
      <selection activeCell="E25" sqref="A14:E25"/>
    </sheetView>
  </sheetViews>
  <sheetFormatPr defaultRowHeight="13.5"/>
  <sheetData>
    <row r="1" spans="1:4" ht="14.25">
      <c r="A1" s="98" t="s">
        <v>16</v>
      </c>
      <c r="B1" s="115" t="s">
        <v>361</v>
      </c>
      <c r="D1" s="31"/>
    </row>
    <row r="2" spans="1:4" ht="14.25">
      <c r="A2" s="98" t="s">
        <v>83</v>
      </c>
      <c r="B2" s="98" t="s">
        <v>297</v>
      </c>
      <c r="C2" t="s">
        <v>298</v>
      </c>
      <c r="D2" s="31"/>
    </row>
    <row r="3" spans="1:4" ht="14.25">
      <c r="A3" s="98" t="s">
        <v>288</v>
      </c>
      <c r="B3" s="98">
        <v>1000</v>
      </c>
      <c r="C3" s="98">
        <v>1000</v>
      </c>
      <c r="D3" s="31"/>
    </row>
    <row r="4" spans="1:4" ht="14.25">
      <c r="A4" s="98" t="s">
        <v>289</v>
      </c>
      <c r="B4" s="98">
        <v>400</v>
      </c>
      <c r="C4" s="98">
        <v>500</v>
      </c>
      <c r="D4" s="31"/>
    </row>
    <row r="5" spans="1:4" ht="14.25">
      <c r="A5" s="98" t="s">
        <v>290</v>
      </c>
      <c r="B5" s="98">
        <v>300</v>
      </c>
      <c r="C5" s="98">
        <v>250</v>
      </c>
      <c r="D5" s="31"/>
    </row>
    <row r="6" spans="1:4" ht="14.25">
      <c r="A6" s="98" t="s">
        <v>291</v>
      </c>
      <c r="B6" s="98">
        <v>200</v>
      </c>
      <c r="C6" s="98">
        <v>170</v>
      </c>
      <c r="D6" s="31"/>
    </row>
    <row r="7" spans="1:4" ht="14.25">
      <c r="A7" s="98" t="s">
        <v>292</v>
      </c>
      <c r="B7" s="98">
        <v>170</v>
      </c>
      <c r="C7" s="98">
        <v>100</v>
      </c>
      <c r="D7" s="31"/>
    </row>
    <row r="9" spans="1:4" ht="14.25">
      <c r="A9" s="98" t="s">
        <v>63</v>
      </c>
    </row>
    <row r="10" spans="1:4" ht="14.25">
      <c r="A10" s="98" t="s">
        <v>300</v>
      </c>
    </row>
    <row r="11" spans="1:4" ht="14.25">
      <c r="A11" s="98" t="s">
        <v>299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8"/>
  <sheetViews>
    <sheetView showGridLines="0" workbookViewId="0">
      <selection activeCell="F25" sqref="A12:F25"/>
    </sheetView>
  </sheetViews>
  <sheetFormatPr defaultRowHeight="14.25"/>
  <cols>
    <col min="1" max="16384" width="9" style="32"/>
  </cols>
  <sheetData>
    <row r="1" spans="1:3">
      <c r="A1" s="32" t="s">
        <v>16</v>
      </c>
      <c r="B1" s="112" t="s">
        <v>361</v>
      </c>
    </row>
    <row r="2" spans="1:3">
      <c r="B2" s="32" t="s">
        <v>301</v>
      </c>
      <c r="C2" s="32" t="s">
        <v>302</v>
      </c>
    </row>
    <row r="3" spans="1:3">
      <c r="A3" s="32" t="s">
        <v>303</v>
      </c>
      <c r="B3" s="32">
        <v>82</v>
      </c>
      <c r="C3" s="32">
        <v>77</v>
      </c>
    </row>
    <row r="4" spans="1:3">
      <c r="A4" s="32" t="s">
        <v>304</v>
      </c>
      <c r="B4" s="32">
        <v>35</v>
      </c>
      <c r="C4" s="32">
        <v>23</v>
      </c>
    </row>
    <row r="6" spans="1:3">
      <c r="A6" s="32" t="s">
        <v>63</v>
      </c>
    </row>
    <row r="7" spans="1:3">
      <c r="A7" s="32" t="s">
        <v>305</v>
      </c>
    </row>
    <row r="8" spans="1:3">
      <c r="A8" s="32" t="s">
        <v>306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12"/>
  <sheetViews>
    <sheetView showGridLines="0" workbookViewId="0">
      <selection activeCell="F14" sqref="A14:F28"/>
    </sheetView>
  </sheetViews>
  <sheetFormatPr defaultRowHeight="14.25"/>
  <cols>
    <col min="1" max="16384" width="9" style="32"/>
  </cols>
  <sheetData>
    <row r="1" spans="1:3">
      <c r="A1" s="32" t="s">
        <v>16</v>
      </c>
      <c r="B1" s="112" t="s">
        <v>361</v>
      </c>
      <c r="C1" s="36" t="s">
        <v>123</v>
      </c>
    </row>
    <row r="2" spans="1:3">
      <c r="A2" s="32" t="s">
        <v>307</v>
      </c>
      <c r="B2" s="32" t="s">
        <v>308</v>
      </c>
      <c r="C2" s="36"/>
    </row>
    <row r="3" spans="1:3">
      <c r="A3" s="32">
        <v>3</v>
      </c>
      <c r="B3" s="32">
        <v>1.71</v>
      </c>
      <c r="C3" s="36">
        <v>0</v>
      </c>
    </row>
    <row r="4" spans="1:3">
      <c r="A4" s="32">
        <v>6</v>
      </c>
      <c r="B4" s="32">
        <v>1.98</v>
      </c>
      <c r="C4" s="36">
        <v>0</v>
      </c>
    </row>
    <row r="5" spans="1:3">
      <c r="A5" s="32">
        <v>12</v>
      </c>
      <c r="B5" s="32">
        <v>2.25</v>
      </c>
      <c r="C5" s="36">
        <v>0</v>
      </c>
    </row>
    <row r="6" spans="1:3">
      <c r="A6" s="32">
        <v>24</v>
      </c>
      <c r="B6" s="32">
        <v>2.79</v>
      </c>
      <c r="C6" s="36">
        <v>0</v>
      </c>
    </row>
    <row r="7" spans="1:3">
      <c r="A7" s="32">
        <v>36</v>
      </c>
      <c r="B7" s="32">
        <v>3.33</v>
      </c>
      <c r="C7" s="36">
        <v>0</v>
      </c>
    </row>
    <row r="8" spans="1:3">
      <c r="A8" s="32">
        <v>60</v>
      </c>
      <c r="B8" s="32">
        <v>3.6</v>
      </c>
      <c r="C8" s="36">
        <v>0</v>
      </c>
    </row>
    <row r="9" spans="1:3">
      <c r="C9" s="36"/>
    </row>
    <row r="10" spans="1:3">
      <c r="A10" s="32" t="s">
        <v>63</v>
      </c>
    </row>
    <row r="11" spans="1:3">
      <c r="A11" s="32" t="s">
        <v>309</v>
      </c>
    </row>
    <row r="12" spans="1:3">
      <c r="A12" s="32" t="s">
        <v>310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10"/>
  <sheetViews>
    <sheetView showGridLines="0" workbookViewId="0">
      <selection activeCell="E12" sqref="A12:E23"/>
    </sheetView>
  </sheetViews>
  <sheetFormatPr defaultRowHeight="14.25"/>
  <cols>
    <col min="1" max="16384" width="9" style="32"/>
  </cols>
  <sheetData>
    <row r="1" spans="1:5">
      <c r="A1" s="32" t="s">
        <v>18</v>
      </c>
      <c r="B1" s="117" t="s">
        <v>361</v>
      </c>
      <c r="C1" s="36" t="s">
        <v>123</v>
      </c>
      <c r="D1" s="36"/>
      <c r="E1" s="36"/>
    </row>
    <row r="2" spans="1:5">
      <c r="A2" s="32" t="s">
        <v>387</v>
      </c>
      <c r="B2" s="32" t="s">
        <v>388</v>
      </c>
      <c r="C2" s="36" t="s">
        <v>314</v>
      </c>
      <c r="D2" s="36" t="s">
        <v>389</v>
      </c>
      <c r="E2" s="36" t="s">
        <v>315</v>
      </c>
    </row>
    <row r="3" spans="1:5">
      <c r="A3" s="32" t="s">
        <v>390</v>
      </c>
      <c r="B3" s="32">
        <v>1</v>
      </c>
      <c r="C3" s="36">
        <v>0</v>
      </c>
      <c r="D3" s="36">
        <f>SQRT(B3)</f>
        <v>1</v>
      </c>
      <c r="E3" s="36">
        <f>2*(2*SUM($D$2:D2)+D3)</f>
        <v>2</v>
      </c>
    </row>
    <row r="4" spans="1:5">
      <c r="A4" s="32" t="s">
        <v>311</v>
      </c>
      <c r="B4" s="32">
        <v>4</v>
      </c>
      <c r="C4" s="36">
        <v>0</v>
      </c>
      <c r="D4" s="36">
        <f>SQRT(B4)</f>
        <v>2</v>
      </c>
      <c r="E4" s="36">
        <f>2*(2*SUM($D$2:D3)+D4)</f>
        <v>8</v>
      </c>
    </row>
    <row r="5" spans="1:5">
      <c r="A5" s="32" t="s">
        <v>312</v>
      </c>
      <c r="B5" s="32">
        <v>7</v>
      </c>
      <c r="C5" s="36">
        <v>0</v>
      </c>
      <c r="D5" s="36">
        <f>SQRT(B5)</f>
        <v>2.6457513110645907</v>
      </c>
      <c r="E5" s="36">
        <f>2*(2*SUM($D$2:D4)+D5)</f>
        <v>17.29150262212918</v>
      </c>
    </row>
    <row r="6" spans="1:5">
      <c r="A6" s="32" t="s">
        <v>313</v>
      </c>
      <c r="B6" s="32">
        <v>16</v>
      </c>
      <c r="C6" s="36">
        <v>0</v>
      </c>
      <c r="D6" s="36">
        <f>SQRT(B6)</f>
        <v>4</v>
      </c>
      <c r="E6" s="36">
        <f>2*(2*SUM($D$2:D5)+D6)</f>
        <v>30.583005244258363</v>
      </c>
    </row>
    <row r="8" spans="1:5">
      <c r="A8" s="32" t="s">
        <v>63</v>
      </c>
    </row>
    <row r="9" spans="1:5">
      <c r="A9" s="32" t="s">
        <v>391</v>
      </c>
    </row>
    <row r="10" spans="1:5">
      <c r="A10" s="32" t="s">
        <v>392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S373"/>
  <sheetViews>
    <sheetView showGridLines="0" workbookViewId="0"/>
  </sheetViews>
  <sheetFormatPr defaultRowHeight="16.5"/>
  <cols>
    <col min="1" max="12" width="9" style="100"/>
    <col min="13" max="16" width="9" style="103"/>
    <col min="17" max="16384" width="9" style="100"/>
  </cols>
  <sheetData>
    <row r="1" spans="1:13">
      <c r="A1" s="101" t="s">
        <v>316</v>
      </c>
      <c r="B1" s="116" t="s">
        <v>361</v>
      </c>
      <c r="D1" s="102" t="s">
        <v>316</v>
      </c>
      <c r="E1" s="102">
        <v>14</v>
      </c>
      <c r="G1" s="103" t="s">
        <v>317</v>
      </c>
      <c r="H1" s="103" t="s">
        <v>318</v>
      </c>
      <c r="M1" s="103" t="s">
        <v>319</v>
      </c>
    </row>
    <row r="2" spans="1:13">
      <c r="A2" s="100">
        <v>1</v>
      </c>
      <c r="B2" s="104">
        <v>62.106633396122547</v>
      </c>
      <c r="C2" s="100">
        <v>1</v>
      </c>
      <c r="D2" s="102" t="s">
        <v>320</v>
      </c>
      <c r="E2" s="102">
        <f>360/E1</f>
        <v>25.714285714285715</v>
      </c>
      <c r="G2" s="103" t="s">
        <v>321</v>
      </c>
      <c r="H2" s="103"/>
      <c r="M2" s="103" t="s">
        <v>322</v>
      </c>
    </row>
    <row r="3" spans="1:13">
      <c r="A3" s="100">
        <v>2</v>
      </c>
      <c r="B3" s="104">
        <v>3.3644506823416354</v>
      </c>
      <c r="C3" s="100">
        <v>1</v>
      </c>
      <c r="D3" s="105" t="s">
        <v>323</v>
      </c>
      <c r="E3" s="105"/>
      <c r="F3" s="105"/>
      <c r="G3" s="105"/>
      <c r="H3" s="105"/>
      <c r="I3" s="105"/>
      <c r="J3" s="105"/>
      <c r="M3" s="103" t="s">
        <v>324</v>
      </c>
    </row>
    <row r="4" spans="1:13">
      <c r="A4" s="100">
        <v>3</v>
      </c>
      <c r="B4" s="104">
        <v>94.318613679903066</v>
      </c>
      <c r="C4" s="100">
        <v>1</v>
      </c>
      <c r="D4" s="105" t="s">
        <v>325</v>
      </c>
      <c r="E4" s="105"/>
      <c r="F4" s="105"/>
      <c r="G4" s="105"/>
      <c r="H4" s="105"/>
      <c r="I4" s="105"/>
      <c r="J4" s="105"/>
      <c r="M4" s="106"/>
    </row>
    <row r="5" spans="1:13">
      <c r="A5" s="100">
        <v>4</v>
      </c>
      <c r="B5" s="104">
        <v>57.634030176411997</v>
      </c>
      <c r="C5" s="100">
        <v>1</v>
      </c>
      <c r="D5" s="105" t="s">
        <v>326</v>
      </c>
      <c r="E5" s="105"/>
      <c r="F5" s="105"/>
      <c r="G5" s="105"/>
      <c r="H5" s="105"/>
      <c r="I5" s="105"/>
      <c r="J5" s="105"/>
      <c r="M5" s="106"/>
    </row>
    <row r="6" spans="1:13">
      <c r="A6" s="100">
        <v>5</v>
      </c>
      <c r="B6" s="104">
        <v>26.487995277040444</v>
      </c>
      <c r="C6" s="100">
        <v>1</v>
      </c>
      <c r="D6" s="105" t="s">
        <v>327</v>
      </c>
      <c r="E6" s="105"/>
      <c r="F6" s="105"/>
      <c r="G6" s="105"/>
      <c r="H6" s="105"/>
      <c r="I6" s="105"/>
      <c r="J6" s="105"/>
      <c r="M6" s="106"/>
    </row>
    <row r="7" spans="1:13">
      <c r="A7" s="100">
        <v>6</v>
      </c>
      <c r="B7" s="104">
        <v>45.029690945111177</v>
      </c>
      <c r="C7" s="100">
        <v>1</v>
      </c>
      <c r="D7" s="105" t="s">
        <v>328</v>
      </c>
      <c r="E7" s="105"/>
      <c r="F7" s="105"/>
      <c r="G7" s="105"/>
      <c r="H7" s="105"/>
      <c r="I7" s="105"/>
      <c r="J7" s="105"/>
    </row>
    <row r="8" spans="1:13">
      <c r="A8" s="100">
        <v>7</v>
      </c>
      <c r="B8" s="104">
        <v>32.68396719549429</v>
      </c>
      <c r="C8" s="100">
        <v>1</v>
      </c>
      <c r="D8" s="105" t="s">
        <v>329</v>
      </c>
      <c r="E8" s="105"/>
      <c r="F8" s="105"/>
      <c r="G8" s="105"/>
      <c r="H8" s="105"/>
      <c r="I8" s="105"/>
      <c r="J8" s="105"/>
    </row>
    <row r="9" spans="1:13">
      <c r="A9" s="100">
        <v>8</v>
      </c>
      <c r="B9" s="104">
        <v>6.42363831117303</v>
      </c>
      <c r="C9" s="100">
        <v>1</v>
      </c>
      <c r="D9" s="103"/>
    </row>
    <row r="10" spans="1:13">
      <c r="A10" s="100">
        <v>9</v>
      </c>
      <c r="B10" s="104">
        <v>40.323494619158453</v>
      </c>
      <c r="C10" s="100">
        <v>1</v>
      </c>
      <c r="D10" s="107" t="s">
        <v>330</v>
      </c>
      <c r="E10" s="108">
        <v>0</v>
      </c>
      <c r="F10" s="107" t="s">
        <v>331</v>
      </c>
      <c r="H10" s="103" t="s">
        <v>332</v>
      </c>
    </row>
    <row r="11" spans="1:13">
      <c r="A11" s="100">
        <v>10</v>
      </c>
      <c r="B11" s="104">
        <v>81.950734088120299</v>
      </c>
      <c r="C11" s="100">
        <v>1</v>
      </c>
      <c r="D11" s="109">
        <v>1</v>
      </c>
      <c r="E11" s="102">
        <f>CEILING(D11/$E$2,1)</f>
        <v>1</v>
      </c>
      <c r="F11" s="102">
        <f>IF(E11=E10,INDEX($B$2:$B$21,E11),0)</f>
        <v>0</v>
      </c>
      <c r="H11" s="103" t="s">
        <v>333</v>
      </c>
    </row>
    <row r="12" spans="1:13">
      <c r="A12" s="100">
        <v>11</v>
      </c>
      <c r="B12" s="104">
        <v>67.621247934482383</v>
      </c>
      <c r="C12" s="100">
        <v>1</v>
      </c>
      <c r="D12" s="109">
        <v>2</v>
      </c>
      <c r="E12" s="102">
        <f t="shared" ref="E12:E75" si="0">CEILING(D12/$E$2,1)</f>
        <v>1</v>
      </c>
      <c r="F12" s="102">
        <f>IF(E12=E11,INDEX($B$2:$B$21,E12),0)</f>
        <v>62.106633396122547</v>
      </c>
      <c r="H12" s="103" t="s">
        <v>334</v>
      </c>
    </row>
    <row r="13" spans="1:13">
      <c r="A13" s="100">
        <v>12</v>
      </c>
      <c r="B13" s="104">
        <v>42.883117195451881</v>
      </c>
      <c r="C13" s="100">
        <v>1</v>
      </c>
      <c r="D13" s="109">
        <v>3</v>
      </c>
      <c r="E13" s="102">
        <f t="shared" si="0"/>
        <v>1</v>
      </c>
      <c r="F13" s="102">
        <f t="shared" ref="F13:F76" si="1">IF(E13=E12,INDEX($B$2:$B$21,E13),0)</f>
        <v>62.106633396122547</v>
      </c>
      <c r="H13" s="103" t="s">
        <v>335</v>
      </c>
    </row>
    <row r="14" spans="1:13">
      <c r="A14" s="100">
        <v>13</v>
      </c>
      <c r="B14" s="104">
        <v>6.1288345392629395</v>
      </c>
      <c r="C14" s="100">
        <v>1</v>
      </c>
      <c r="D14" s="109">
        <v>4</v>
      </c>
      <c r="E14" s="102">
        <f t="shared" si="0"/>
        <v>1</v>
      </c>
      <c r="F14" s="102">
        <f t="shared" si="1"/>
        <v>62.106633396122547</v>
      </c>
      <c r="H14" s="103" t="s">
        <v>336</v>
      </c>
    </row>
    <row r="15" spans="1:13">
      <c r="A15" s="100">
        <v>14</v>
      </c>
      <c r="B15" s="104">
        <v>61.33943908412072</v>
      </c>
      <c r="C15" s="100">
        <v>1</v>
      </c>
      <c r="D15" s="109">
        <v>5</v>
      </c>
      <c r="E15" s="102">
        <f t="shared" si="0"/>
        <v>1</v>
      </c>
      <c r="F15" s="102">
        <f t="shared" si="1"/>
        <v>62.106633396122547</v>
      </c>
      <c r="H15" s="103" t="s">
        <v>337</v>
      </c>
    </row>
    <row r="16" spans="1:13">
      <c r="A16" s="100">
        <v>15</v>
      </c>
      <c r="B16" s="104">
        <v>65.721660635142513</v>
      </c>
      <c r="C16" s="100">
        <v>1</v>
      </c>
      <c r="D16" s="109">
        <v>6</v>
      </c>
      <c r="E16" s="102">
        <f t="shared" si="0"/>
        <v>1</v>
      </c>
      <c r="F16" s="102">
        <f t="shared" si="1"/>
        <v>62.106633396122547</v>
      </c>
      <c r="H16" s="110" t="s">
        <v>338</v>
      </c>
    </row>
    <row r="17" spans="1:13">
      <c r="A17" s="100">
        <v>16</v>
      </c>
      <c r="B17" s="104">
        <v>28.774184762358956</v>
      </c>
      <c r="C17" s="100">
        <v>1</v>
      </c>
      <c r="D17" s="109">
        <v>7</v>
      </c>
      <c r="E17" s="102">
        <f t="shared" si="0"/>
        <v>1</v>
      </c>
      <c r="F17" s="102">
        <f t="shared" si="1"/>
        <v>62.106633396122547</v>
      </c>
      <c r="H17" s="103" t="s">
        <v>339</v>
      </c>
    </row>
    <row r="18" spans="1:13">
      <c r="A18" s="100">
        <v>17</v>
      </c>
      <c r="B18" s="104">
        <v>58.053512189832723</v>
      </c>
      <c r="C18" s="100">
        <v>1</v>
      </c>
      <c r="D18" s="109">
        <v>8</v>
      </c>
      <c r="E18" s="102">
        <f t="shared" si="0"/>
        <v>1</v>
      </c>
      <c r="F18" s="102">
        <f t="shared" si="1"/>
        <v>62.106633396122547</v>
      </c>
      <c r="M18" s="103" t="s">
        <v>340</v>
      </c>
    </row>
    <row r="19" spans="1:13">
      <c r="A19" s="100">
        <v>18</v>
      </c>
      <c r="B19" s="104">
        <v>46.356169392080318</v>
      </c>
      <c r="C19" s="100">
        <v>1</v>
      </c>
      <c r="D19" s="109">
        <v>9</v>
      </c>
      <c r="E19" s="102">
        <f t="shared" si="0"/>
        <v>1</v>
      </c>
      <c r="F19" s="102">
        <f t="shared" si="1"/>
        <v>62.106633396122547</v>
      </c>
      <c r="H19" s="103" t="s">
        <v>341</v>
      </c>
    </row>
    <row r="20" spans="1:13">
      <c r="A20" s="100">
        <v>19</v>
      </c>
      <c r="B20" s="104">
        <v>62.537802450953905</v>
      </c>
      <c r="C20" s="100">
        <v>1</v>
      </c>
      <c r="D20" s="109">
        <v>10</v>
      </c>
      <c r="E20" s="102">
        <f t="shared" si="0"/>
        <v>1</v>
      </c>
      <c r="F20" s="102">
        <f t="shared" si="1"/>
        <v>62.106633396122547</v>
      </c>
    </row>
    <row r="21" spans="1:13">
      <c r="A21" s="100">
        <v>20</v>
      </c>
      <c r="B21" s="104">
        <v>0.42084105208441969</v>
      </c>
      <c r="C21" s="100">
        <v>1</v>
      </c>
      <c r="D21" s="109">
        <v>11</v>
      </c>
      <c r="E21" s="102">
        <f t="shared" si="0"/>
        <v>1</v>
      </c>
      <c r="F21" s="102">
        <f t="shared" si="1"/>
        <v>62.106633396122547</v>
      </c>
    </row>
    <row r="22" spans="1:13">
      <c r="D22" s="109">
        <v>12</v>
      </c>
      <c r="E22" s="102">
        <f t="shared" si="0"/>
        <v>1</v>
      </c>
      <c r="F22" s="102">
        <f t="shared" si="1"/>
        <v>62.106633396122547</v>
      </c>
    </row>
    <row r="23" spans="1:13">
      <c r="D23" s="109">
        <v>13</v>
      </c>
      <c r="E23" s="102">
        <f t="shared" si="0"/>
        <v>1</v>
      </c>
      <c r="F23" s="102">
        <f t="shared" si="1"/>
        <v>62.106633396122547</v>
      </c>
    </row>
    <row r="24" spans="1:13">
      <c r="D24" s="109">
        <v>14</v>
      </c>
      <c r="E24" s="102">
        <f t="shared" si="0"/>
        <v>1</v>
      </c>
      <c r="F24" s="102">
        <f t="shared" si="1"/>
        <v>62.106633396122547</v>
      </c>
    </row>
    <row r="25" spans="1:13">
      <c r="D25" s="109">
        <v>15</v>
      </c>
      <c r="E25" s="102">
        <f t="shared" si="0"/>
        <v>1</v>
      </c>
      <c r="F25" s="102">
        <f t="shared" si="1"/>
        <v>62.106633396122547</v>
      </c>
    </row>
    <row r="26" spans="1:13">
      <c r="D26" s="109">
        <v>16</v>
      </c>
      <c r="E26" s="102">
        <f t="shared" si="0"/>
        <v>1</v>
      </c>
      <c r="F26" s="102">
        <f t="shared" si="1"/>
        <v>62.106633396122547</v>
      </c>
    </row>
    <row r="27" spans="1:13">
      <c r="D27" s="109">
        <v>17</v>
      </c>
      <c r="E27" s="102">
        <f t="shared" si="0"/>
        <v>1</v>
      </c>
      <c r="F27" s="102">
        <f t="shared" si="1"/>
        <v>62.106633396122547</v>
      </c>
    </row>
    <row r="28" spans="1:13">
      <c r="D28" s="109">
        <v>18</v>
      </c>
      <c r="E28" s="102">
        <f t="shared" si="0"/>
        <v>1</v>
      </c>
      <c r="F28" s="102">
        <f t="shared" si="1"/>
        <v>62.106633396122547</v>
      </c>
    </row>
    <row r="29" spans="1:13">
      <c r="D29" s="109">
        <v>19</v>
      </c>
      <c r="E29" s="102">
        <f t="shared" si="0"/>
        <v>1</v>
      </c>
      <c r="F29" s="102">
        <f t="shared" si="1"/>
        <v>62.106633396122547</v>
      </c>
    </row>
    <row r="30" spans="1:13">
      <c r="D30" s="109">
        <v>20</v>
      </c>
      <c r="E30" s="102">
        <f t="shared" si="0"/>
        <v>1</v>
      </c>
      <c r="F30" s="102">
        <f t="shared" si="1"/>
        <v>62.106633396122547</v>
      </c>
    </row>
    <row r="31" spans="1:13">
      <c r="D31" s="109">
        <v>21</v>
      </c>
      <c r="E31" s="102">
        <f t="shared" si="0"/>
        <v>1</v>
      </c>
      <c r="F31" s="102">
        <f t="shared" si="1"/>
        <v>62.106633396122547</v>
      </c>
    </row>
    <row r="32" spans="1:13">
      <c r="D32" s="109">
        <v>22</v>
      </c>
      <c r="E32" s="102">
        <f t="shared" si="0"/>
        <v>1</v>
      </c>
      <c r="F32" s="102">
        <f t="shared" si="1"/>
        <v>62.106633396122547</v>
      </c>
    </row>
    <row r="33" spans="4:19">
      <c r="D33" s="109">
        <v>23</v>
      </c>
      <c r="E33" s="102">
        <f t="shared" si="0"/>
        <v>1</v>
      </c>
      <c r="F33" s="102">
        <f t="shared" si="1"/>
        <v>62.106633396122547</v>
      </c>
      <c r="M33" s="103" t="s">
        <v>342</v>
      </c>
    </row>
    <row r="34" spans="4:19">
      <c r="D34" s="109">
        <v>24</v>
      </c>
      <c r="E34" s="102">
        <f t="shared" si="0"/>
        <v>1</v>
      </c>
      <c r="F34" s="102">
        <f t="shared" si="1"/>
        <v>62.106633396122547</v>
      </c>
    </row>
    <row r="35" spans="4:19">
      <c r="D35" s="109">
        <v>25</v>
      </c>
      <c r="E35" s="102">
        <f t="shared" si="0"/>
        <v>1</v>
      </c>
      <c r="F35" s="102">
        <f t="shared" si="1"/>
        <v>62.106633396122547</v>
      </c>
    </row>
    <row r="36" spans="4:19">
      <c r="D36" s="109">
        <v>26</v>
      </c>
      <c r="E36" s="102">
        <f t="shared" si="0"/>
        <v>2</v>
      </c>
      <c r="F36" s="102">
        <f t="shared" si="1"/>
        <v>0</v>
      </c>
    </row>
    <row r="37" spans="4:19">
      <c r="D37" s="109">
        <v>27</v>
      </c>
      <c r="E37" s="102">
        <f t="shared" si="0"/>
        <v>2</v>
      </c>
      <c r="F37" s="102">
        <f t="shared" si="1"/>
        <v>3.3644506823416354</v>
      </c>
    </row>
    <row r="38" spans="4:19">
      <c r="D38" s="109">
        <v>28</v>
      </c>
      <c r="E38" s="102">
        <f t="shared" si="0"/>
        <v>2</v>
      </c>
      <c r="F38" s="102">
        <f t="shared" si="1"/>
        <v>3.3644506823416354</v>
      </c>
    </row>
    <row r="39" spans="4:19">
      <c r="D39" s="109">
        <v>29</v>
      </c>
      <c r="E39" s="102">
        <f t="shared" si="0"/>
        <v>2</v>
      </c>
      <c r="F39" s="102">
        <f t="shared" si="1"/>
        <v>3.3644506823416354</v>
      </c>
    </row>
    <row r="40" spans="4:19">
      <c r="D40" s="109">
        <v>30</v>
      </c>
      <c r="E40" s="102">
        <f t="shared" si="0"/>
        <v>2</v>
      </c>
      <c r="F40" s="102">
        <f t="shared" si="1"/>
        <v>3.3644506823416354</v>
      </c>
    </row>
    <row r="41" spans="4:19">
      <c r="D41" s="109">
        <v>31</v>
      </c>
      <c r="E41" s="102">
        <f t="shared" si="0"/>
        <v>2</v>
      </c>
      <c r="F41" s="102">
        <f t="shared" si="1"/>
        <v>3.3644506823416354</v>
      </c>
    </row>
    <row r="42" spans="4:19">
      <c r="D42" s="109">
        <v>32</v>
      </c>
      <c r="E42" s="102">
        <f t="shared" si="0"/>
        <v>2</v>
      </c>
      <c r="F42" s="102">
        <f t="shared" si="1"/>
        <v>3.3644506823416354</v>
      </c>
    </row>
    <row r="43" spans="4:19">
      <c r="D43" s="109">
        <v>33</v>
      </c>
      <c r="E43" s="102">
        <f t="shared" si="0"/>
        <v>2</v>
      </c>
      <c r="F43" s="102">
        <f t="shared" si="1"/>
        <v>3.3644506823416354</v>
      </c>
    </row>
    <row r="44" spans="4:19">
      <c r="D44" s="109">
        <v>34</v>
      </c>
      <c r="E44" s="102">
        <f t="shared" si="0"/>
        <v>2</v>
      </c>
      <c r="F44" s="102">
        <f t="shared" si="1"/>
        <v>3.3644506823416354</v>
      </c>
    </row>
    <row r="45" spans="4:19">
      <c r="D45" s="109">
        <v>35</v>
      </c>
      <c r="E45" s="102">
        <f t="shared" si="0"/>
        <v>2</v>
      </c>
      <c r="F45" s="102">
        <f t="shared" si="1"/>
        <v>3.3644506823416354</v>
      </c>
    </row>
    <row r="46" spans="4:19">
      <c r="D46" s="109">
        <v>36</v>
      </c>
      <c r="E46" s="102">
        <f t="shared" si="0"/>
        <v>2</v>
      </c>
      <c r="F46" s="102">
        <f t="shared" si="1"/>
        <v>3.3644506823416354</v>
      </c>
    </row>
    <row r="47" spans="4:19">
      <c r="D47" s="109">
        <v>37</v>
      </c>
      <c r="E47" s="102">
        <f t="shared" si="0"/>
        <v>2</v>
      </c>
      <c r="F47" s="102">
        <f t="shared" si="1"/>
        <v>3.3644506823416354</v>
      </c>
      <c r="H47" s="105" t="s">
        <v>343</v>
      </c>
      <c r="I47" s="105"/>
      <c r="J47" s="105"/>
      <c r="K47" s="105"/>
      <c r="L47" s="105"/>
      <c r="M47" s="103" t="s">
        <v>344</v>
      </c>
      <c r="Q47" s="103"/>
      <c r="R47" s="103"/>
      <c r="S47" s="103"/>
    </row>
    <row r="48" spans="4:19">
      <c r="D48" s="109">
        <v>38</v>
      </c>
      <c r="E48" s="102">
        <f t="shared" si="0"/>
        <v>2</v>
      </c>
      <c r="F48" s="102">
        <f t="shared" si="1"/>
        <v>3.3644506823416354</v>
      </c>
      <c r="H48" s="105" t="s">
        <v>345</v>
      </c>
      <c r="I48" s="105"/>
      <c r="J48" s="105"/>
      <c r="K48" s="105"/>
      <c r="L48" s="105"/>
      <c r="M48" s="103" t="s">
        <v>346</v>
      </c>
      <c r="O48" s="103" t="s">
        <v>347</v>
      </c>
      <c r="Q48" s="103"/>
      <c r="R48" s="103"/>
      <c r="S48" s="103"/>
    </row>
    <row r="49" spans="4:19">
      <c r="D49" s="109">
        <v>39</v>
      </c>
      <c r="E49" s="102">
        <f t="shared" si="0"/>
        <v>2</v>
      </c>
      <c r="F49" s="102">
        <f t="shared" si="1"/>
        <v>3.3644506823416354</v>
      </c>
      <c r="H49" s="105" t="s">
        <v>348</v>
      </c>
      <c r="I49" s="105"/>
      <c r="J49" s="105"/>
      <c r="K49" s="105"/>
      <c r="L49" s="105"/>
      <c r="O49" s="103" t="s">
        <v>349</v>
      </c>
      <c r="Q49" s="103"/>
      <c r="R49" s="103"/>
      <c r="S49" s="103"/>
    </row>
    <row r="50" spans="4:19">
      <c r="D50" s="109">
        <v>40</v>
      </c>
      <c r="E50" s="102">
        <f t="shared" si="0"/>
        <v>2</v>
      </c>
      <c r="F50" s="102">
        <f t="shared" si="1"/>
        <v>3.3644506823416354</v>
      </c>
      <c r="H50" s="105" t="s">
        <v>350</v>
      </c>
      <c r="I50" s="105"/>
      <c r="J50" s="105"/>
      <c r="K50" s="105"/>
      <c r="L50" s="105"/>
      <c r="M50" s="103" t="s">
        <v>351</v>
      </c>
    </row>
    <row r="51" spans="4:19">
      <c r="D51" s="109">
        <v>41</v>
      </c>
      <c r="E51" s="102">
        <f t="shared" si="0"/>
        <v>2</v>
      </c>
      <c r="F51" s="102">
        <f t="shared" si="1"/>
        <v>3.3644506823416354</v>
      </c>
      <c r="H51" s="105" t="s">
        <v>352</v>
      </c>
      <c r="I51" s="105"/>
      <c r="J51" s="105"/>
      <c r="K51" s="105"/>
      <c r="L51" s="105"/>
    </row>
    <row r="52" spans="4:19">
      <c r="D52" s="109">
        <v>42</v>
      </c>
      <c r="E52" s="102">
        <f t="shared" si="0"/>
        <v>2</v>
      </c>
      <c r="F52" s="102">
        <f t="shared" si="1"/>
        <v>3.3644506823416354</v>
      </c>
      <c r="H52" s="105" t="s">
        <v>353</v>
      </c>
      <c r="I52" s="105"/>
      <c r="J52" s="105"/>
      <c r="K52" s="105"/>
      <c r="L52" s="105"/>
    </row>
    <row r="53" spans="4:19">
      <c r="D53" s="109">
        <v>43</v>
      </c>
      <c r="E53" s="102">
        <f t="shared" si="0"/>
        <v>2</v>
      </c>
      <c r="F53" s="102">
        <f t="shared" si="1"/>
        <v>3.3644506823416354</v>
      </c>
      <c r="H53" s="105" t="s">
        <v>354</v>
      </c>
      <c r="I53" s="105"/>
      <c r="J53" s="105"/>
      <c r="K53" s="105"/>
      <c r="L53" s="105"/>
    </row>
    <row r="54" spans="4:19">
      <c r="D54" s="109">
        <v>44</v>
      </c>
      <c r="E54" s="102">
        <f t="shared" si="0"/>
        <v>2</v>
      </c>
      <c r="F54" s="102">
        <f t="shared" si="1"/>
        <v>3.3644506823416354</v>
      </c>
      <c r="H54" s="105" t="s">
        <v>355</v>
      </c>
      <c r="I54" s="105"/>
      <c r="J54" s="105"/>
      <c r="K54" s="105"/>
      <c r="L54" s="105"/>
    </row>
    <row r="55" spans="4:19">
      <c r="D55" s="109">
        <v>45</v>
      </c>
      <c r="E55" s="102">
        <f t="shared" si="0"/>
        <v>2</v>
      </c>
      <c r="F55" s="102">
        <f t="shared" si="1"/>
        <v>3.3644506823416354</v>
      </c>
      <c r="H55" s="105" t="s">
        <v>356</v>
      </c>
      <c r="I55" s="105"/>
      <c r="J55" s="105"/>
      <c r="K55" s="105"/>
      <c r="L55" s="105"/>
    </row>
    <row r="56" spans="4:19">
      <c r="D56" s="109">
        <v>46</v>
      </c>
      <c r="E56" s="102">
        <f t="shared" si="0"/>
        <v>2</v>
      </c>
      <c r="F56" s="102">
        <f t="shared" si="1"/>
        <v>3.3644506823416354</v>
      </c>
      <c r="H56" s="105" t="s">
        <v>357</v>
      </c>
      <c r="I56" s="105"/>
      <c r="J56" s="105"/>
      <c r="K56" s="105"/>
      <c r="L56" s="105"/>
    </row>
    <row r="57" spans="4:19">
      <c r="D57" s="109">
        <v>47</v>
      </c>
      <c r="E57" s="102">
        <f t="shared" si="0"/>
        <v>2</v>
      </c>
      <c r="F57" s="102">
        <f t="shared" si="1"/>
        <v>3.3644506823416354</v>
      </c>
      <c r="H57" s="105" t="s">
        <v>358</v>
      </c>
      <c r="I57" s="105"/>
      <c r="J57" s="105"/>
      <c r="K57" s="105"/>
      <c r="L57" s="105"/>
    </row>
    <row r="58" spans="4:19">
      <c r="D58" s="109">
        <v>48</v>
      </c>
      <c r="E58" s="102">
        <f t="shared" si="0"/>
        <v>2</v>
      </c>
      <c r="F58" s="102">
        <f t="shared" si="1"/>
        <v>3.3644506823416354</v>
      </c>
    </row>
    <row r="59" spans="4:19">
      <c r="D59" s="109">
        <v>49</v>
      </c>
      <c r="E59" s="102">
        <f t="shared" si="0"/>
        <v>2</v>
      </c>
      <c r="F59" s="102">
        <f t="shared" si="1"/>
        <v>3.3644506823416354</v>
      </c>
    </row>
    <row r="60" spans="4:19">
      <c r="D60" s="109">
        <v>50</v>
      </c>
      <c r="E60" s="102">
        <f t="shared" si="0"/>
        <v>2</v>
      </c>
      <c r="F60" s="102">
        <f t="shared" si="1"/>
        <v>3.3644506823416354</v>
      </c>
    </row>
    <row r="61" spans="4:19">
      <c r="D61" s="109">
        <v>51</v>
      </c>
      <c r="E61" s="102">
        <f t="shared" si="0"/>
        <v>2</v>
      </c>
      <c r="F61" s="102">
        <f t="shared" si="1"/>
        <v>3.3644506823416354</v>
      </c>
    </row>
    <row r="62" spans="4:19">
      <c r="D62" s="109">
        <v>52</v>
      </c>
      <c r="E62" s="102">
        <f t="shared" si="0"/>
        <v>3</v>
      </c>
      <c r="F62" s="102">
        <f t="shared" si="1"/>
        <v>0</v>
      </c>
    </row>
    <row r="63" spans="4:19">
      <c r="D63" s="109">
        <v>53</v>
      </c>
      <c r="E63" s="102">
        <f t="shared" si="0"/>
        <v>3</v>
      </c>
      <c r="F63" s="102">
        <f t="shared" si="1"/>
        <v>94.318613679903066</v>
      </c>
    </row>
    <row r="64" spans="4:19">
      <c r="D64" s="109">
        <v>54</v>
      </c>
      <c r="E64" s="102">
        <f t="shared" si="0"/>
        <v>3</v>
      </c>
      <c r="F64" s="102">
        <f t="shared" si="1"/>
        <v>94.318613679903066</v>
      </c>
    </row>
    <row r="65" spans="4:13">
      <c r="D65" s="109">
        <v>55</v>
      </c>
      <c r="E65" s="102">
        <f t="shared" si="0"/>
        <v>3</v>
      </c>
      <c r="F65" s="102">
        <f t="shared" si="1"/>
        <v>94.318613679903066</v>
      </c>
      <c r="M65" s="103" t="s">
        <v>359</v>
      </c>
    </row>
    <row r="66" spans="4:13">
      <c r="D66" s="109">
        <v>56</v>
      </c>
      <c r="E66" s="102">
        <f t="shared" si="0"/>
        <v>3</v>
      </c>
      <c r="F66" s="102">
        <f t="shared" si="1"/>
        <v>94.318613679903066</v>
      </c>
    </row>
    <row r="67" spans="4:13">
      <c r="D67" s="109">
        <v>57</v>
      </c>
      <c r="E67" s="102">
        <f t="shared" si="0"/>
        <v>3</v>
      </c>
      <c r="F67" s="102">
        <f t="shared" si="1"/>
        <v>94.318613679903066</v>
      </c>
    </row>
    <row r="68" spans="4:13">
      <c r="D68" s="109">
        <v>58</v>
      </c>
      <c r="E68" s="102">
        <f t="shared" si="0"/>
        <v>3</v>
      </c>
      <c r="F68" s="102">
        <f t="shared" si="1"/>
        <v>94.318613679903066</v>
      </c>
    </row>
    <row r="69" spans="4:13">
      <c r="D69" s="109">
        <v>59</v>
      </c>
      <c r="E69" s="102">
        <f t="shared" si="0"/>
        <v>3</v>
      </c>
      <c r="F69" s="102">
        <f t="shared" si="1"/>
        <v>94.318613679903066</v>
      </c>
    </row>
    <row r="70" spans="4:13">
      <c r="D70" s="109">
        <v>60</v>
      </c>
      <c r="E70" s="102">
        <f t="shared" si="0"/>
        <v>3</v>
      </c>
      <c r="F70" s="102">
        <f t="shared" si="1"/>
        <v>94.318613679903066</v>
      </c>
    </row>
    <row r="71" spans="4:13">
      <c r="D71" s="109">
        <v>61</v>
      </c>
      <c r="E71" s="102">
        <f t="shared" si="0"/>
        <v>3</v>
      </c>
      <c r="F71" s="102">
        <f t="shared" si="1"/>
        <v>94.318613679903066</v>
      </c>
    </row>
    <row r="72" spans="4:13">
      <c r="D72" s="109">
        <v>62</v>
      </c>
      <c r="E72" s="102">
        <f t="shared" si="0"/>
        <v>3</v>
      </c>
      <c r="F72" s="102">
        <f t="shared" si="1"/>
        <v>94.318613679903066</v>
      </c>
    </row>
    <row r="73" spans="4:13">
      <c r="D73" s="109">
        <v>63</v>
      </c>
      <c r="E73" s="102">
        <f t="shared" si="0"/>
        <v>3</v>
      </c>
      <c r="F73" s="102">
        <f t="shared" si="1"/>
        <v>94.318613679903066</v>
      </c>
    </row>
    <row r="74" spans="4:13">
      <c r="D74" s="109">
        <v>64</v>
      </c>
      <c r="E74" s="102">
        <f t="shared" si="0"/>
        <v>3</v>
      </c>
      <c r="F74" s="102">
        <f t="shared" si="1"/>
        <v>94.318613679903066</v>
      </c>
    </row>
    <row r="75" spans="4:13">
      <c r="D75" s="109">
        <v>65</v>
      </c>
      <c r="E75" s="102">
        <f t="shared" si="0"/>
        <v>3</v>
      </c>
      <c r="F75" s="102">
        <f t="shared" si="1"/>
        <v>94.318613679903066</v>
      </c>
    </row>
    <row r="76" spans="4:13">
      <c r="D76" s="109">
        <v>66</v>
      </c>
      <c r="E76" s="102">
        <f t="shared" ref="E76:E139" si="2">CEILING(D76/$E$2,1)</f>
        <v>3</v>
      </c>
      <c r="F76" s="102">
        <f t="shared" si="1"/>
        <v>94.318613679903066</v>
      </c>
    </row>
    <row r="77" spans="4:13">
      <c r="D77" s="109">
        <v>67</v>
      </c>
      <c r="E77" s="102">
        <f t="shared" si="2"/>
        <v>3</v>
      </c>
      <c r="F77" s="102">
        <f t="shared" ref="F77:F140" si="3">IF(E77=E76,INDEX($B$2:$B$21,E77),0)</f>
        <v>94.318613679903066</v>
      </c>
    </row>
    <row r="78" spans="4:13">
      <c r="D78" s="109">
        <v>68</v>
      </c>
      <c r="E78" s="102">
        <f t="shared" si="2"/>
        <v>3</v>
      </c>
      <c r="F78" s="102">
        <f t="shared" si="3"/>
        <v>94.318613679903066</v>
      </c>
    </row>
    <row r="79" spans="4:13">
      <c r="D79" s="109">
        <v>69</v>
      </c>
      <c r="E79" s="102">
        <f t="shared" si="2"/>
        <v>3</v>
      </c>
      <c r="F79" s="102">
        <f t="shared" si="3"/>
        <v>94.318613679903066</v>
      </c>
    </row>
    <row r="80" spans="4:13">
      <c r="D80" s="109">
        <v>70</v>
      </c>
      <c r="E80" s="102">
        <f t="shared" si="2"/>
        <v>3</v>
      </c>
      <c r="F80" s="102">
        <f t="shared" si="3"/>
        <v>94.318613679903066</v>
      </c>
    </row>
    <row r="81" spans="4:6">
      <c r="D81" s="109">
        <v>71</v>
      </c>
      <c r="E81" s="102">
        <f t="shared" si="2"/>
        <v>3</v>
      </c>
      <c r="F81" s="102">
        <f t="shared" si="3"/>
        <v>94.318613679903066</v>
      </c>
    </row>
    <row r="82" spans="4:6">
      <c r="D82" s="109">
        <v>72</v>
      </c>
      <c r="E82" s="102">
        <f t="shared" si="2"/>
        <v>3</v>
      </c>
      <c r="F82" s="102">
        <f t="shared" si="3"/>
        <v>94.318613679903066</v>
      </c>
    </row>
    <row r="83" spans="4:6">
      <c r="D83" s="109">
        <v>73</v>
      </c>
      <c r="E83" s="102">
        <f t="shared" si="2"/>
        <v>3</v>
      </c>
      <c r="F83" s="102">
        <f t="shared" si="3"/>
        <v>94.318613679903066</v>
      </c>
    </row>
    <row r="84" spans="4:6">
      <c r="D84" s="109">
        <v>74</v>
      </c>
      <c r="E84" s="102">
        <f t="shared" si="2"/>
        <v>3</v>
      </c>
      <c r="F84" s="102">
        <f t="shared" si="3"/>
        <v>94.318613679903066</v>
      </c>
    </row>
    <row r="85" spans="4:6">
      <c r="D85" s="109">
        <v>75</v>
      </c>
      <c r="E85" s="102">
        <f t="shared" si="2"/>
        <v>3</v>
      </c>
      <c r="F85" s="102">
        <f t="shared" si="3"/>
        <v>94.318613679903066</v>
      </c>
    </row>
    <row r="86" spans="4:6">
      <c r="D86" s="109">
        <v>76</v>
      </c>
      <c r="E86" s="102">
        <f t="shared" si="2"/>
        <v>3</v>
      </c>
      <c r="F86" s="102">
        <f t="shared" si="3"/>
        <v>94.318613679903066</v>
      </c>
    </row>
    <row r="87" spans="4:6">
      <c r="D87" s="109">
        <v>77</v>
      </c>
      <c r="E87" s="102">
        <f t="shared" si="2"/>
        <v>3</v>
      </c>
      <c r="F87" s="102">
        <f t="shared" si="3"/>
        <v>94.318613679903066</v>
      </c>
    </row>
    <row r="88" spans="4:6">
      <c r="D88" s="109">
        <v>78</v>
      </c>
      <c r="E88" s="102">
        <f t="shared" si="2"/>
        <v>4</v>
      </c>
      <c r="F88" s="102">
        <f t="shared" si="3"/>
        <v>0</v>
      </c>
    </row>
    <row r="89" spans="4:6">
      <c r="D89" s="109">
        <v>79</v>
      </c>
      <c r="E89" s="102">
        <f t="shared" si="2"/>
        <v>4</v>
      </c>
      <c r="F89" s="102">
        <f t="shared" si="3"/>
        <v>57.634030176411997</v>
      </c>
    </row>
    <row r="90" spans="4:6">
      <c r="D90" s="109">
        <v>80</v>
      </c>
      <c r="E90" s="102">
        <f t="shared" si="2"/>
        <v>4</v>
      </c>
      <c r="F90" s="102">
        <f t="shared" si="3"/>
        <v>57.634030176411997</v>
      </c>
    </row>
    <row r="91" spans="4:6">
      <c r="D91" s="109">
        <v>81</v>
      </c>
      <c r="E91" s="102">
        <f t="shared" si="2"/>
        <v>4</v>
      </c>
      <c r="F91" s="102">
        <f t="shared" si="3"/>
        <v>57.634030176411997</v>
      </c>
    </row>
    <row r="92" spans="4:6">
      <c r="D92" s="109">
        <v>82</v>
      </c>
      <c r="E92" s="102">
        <f t="shared" si="2"/>
        <v>4</v>
      </c>
      <c r="F92" s="102">
        <f t="shared" si="3"/>
        <v>57.634030176411997</v>
      </c>
    </row>
    <row r="93" spans="4:6">
      <c r="D93" s="109">
        <v>83</v>
      </c>
      <c r="E93" s="102">
        <f t="shared" si="2"/>
        <v>4</v>
      </c>
      <c r="F93" s="102">
        <f t="shared" si="3"/>
        <v>57.634030176411997</v>
      </c>
    </row>
    <row r="94" spans="4:6">
      <c r="D94" s="109">
        <v>84</v>
      </c>
      <c r="E94" s="102">
        <f t="shared" si="2"/>
        <v>4</v>
      </c>
      <c r="F94" s="102">
        <f t="shared" si="3"/>
        <v>57.634030176411997</v>
      </c>
    </row>
    <row r="95" spans="4:6">
      <c r="D95" s="109">
        <v>85</v>
      </c>
      <c r="E95" s="102">
        <f t="shared" si="2"/>
        <v>4</v>
      </c>
      <c r="F95" s="102">
        <f t="shared" si="3"/>
        <v>57.634030176411997</v>
      </c>
    </row>
    <row r="96" spans="4:6">
      <c r="D96" s="109">
        <v>86</v>
      </c>
      <c r="E96" s="102">
        <f t="shared" si="2"/>
        <v>4</v>
      </c>
      <c r="F96" s="102">
        <f t="shared" si="3"/>
        <v>57.634030176411997</v>
      </c>
    </row>
    <row r="97" spans="4:6">
      <c r="D97" s="109">
        <v>87</v>
      </c>
      <c r="E97" s="102">
        <f t="shared" si="2"/>
        <v>4</v>
      </c>
      <c r="F97" s="102">
        <f t="shared" si="3"/>
        <v>57.634030176411997</v>
      </c>
    </row>
    <row r="98" spans="4:6">
      <c r="D98" s="109">
        <v>88</v>
      </c>
      <c r="E98" s="102">
        <f t="shared" si="2"/>
        <v>4</v>
      </c>
      <c r="F98" s="102">
        <f t="shared" si="3"/>
        <v>57.634030176411997</v>
      </c>
    </row>
    <row r="99" spans="4:6">
      <c r="D99" s="109">
        <v>89</v>
      </c>
      <c r="E99" s="102">
        <f t="shared" si="2"/>
        <v>4</v>
      </c>
      <c r="F99" s="102">
        <f t="shared" si="3"/>
        <v>57.634030176411997</v>
      </c>
    </row>
    <row r="100" spans="4:6">
      <c r="D100" s="109">
        <v>90</v>
      </c>
      <c r="E100" s="102">
        <f t="shared" si="2"/>
        <v>4</v>
      </c>
      <c r="F100" s="102">
        <f t="shared" si="3"/>
        <v>57.634030176411997</v>
      </c>
    </row>
    <row r="101" spans="4:6">
      <c r="D101" s="109">
        <v>91</v>
      </c>
      <c r="E101" s="102">
        <f t="shared" si="2"/>
        <v>4</v>
      </c>
      <c r="F101" s="102">
        <f t="shared" si="3"/>
        <v>57.634030176411997</v>
      </c>
    </row>
    <row r="102" spans="4:6">
      <c r="D102" s="109">
        <v>92</v>
      </c>
      <c r="E102" s="102">
        <f t="shared" si="2"/>
        <v>4</v>
      </c>
      <c r="F102" s="102">
        <f t="shared" si="3"/>
        <v>57.634030176411997</v>
      </c>
    </row>
    <row r="103" spans="4:6">
      <c r="D103" s="109">
        <v>93</v>
      </c>
      <c r="E103" s="102">
        <f t="shared" si="2"/>
        <v>4</v>
      </c>
      <c r="F103" s="102">
        <f t="shared" si="3"/>
        <v>57.634030176411997</v>
      </c>
    </row>
    <row r="104" spans="4:6">
      <c r="D104" s="109">
        <v>94</v>
      </c>
      <c r="E104" s="102">
        <f t="shared" si="2"/>
        <v>4</v>
      </c>
      <c r="F104" s="102">
        <f t="shared" si="3"/>
        <v>57.634030176411997</v>
      </c>
    </row>
    <row r="105" spans="4:6">
      <c r="D105" s="109">
        <v>95</v>
      </c>
      <c r="E105" s="102">
        <f t="shared" si="2"/>
        <v>4</v>
      </c>
      <c r="F105" s="102">
        <f t="shared" si="3"/>
        <v>57.634030176411997</v>
      </c>
    </row>
    <row r="106" spans="4:6">
      <c r="D106" s="109">
        <v>96</v>
      </c>
      <c r="E106" s="102">
        <f t="shared" si="2"/>
        <v>4</v>
      </c>
      <c r="F106" s="102">
        <f t="shared" si="3"/>
        <v>57.634030176411997</v>
      </c>
    </row>
    <row r="107" spans="4:6">
      <c r="D107" s="109">
        <v>97</v>
      </c>
      <c r="E107" s="102">
        <f t="shared" si="2"/>
        <v>4</v>
      </c>
      <c r="F107" s="102">
        <f t="shared" si="3"/>
        <v>57.634030176411997</v>
      </c>
    </row>
    <row r="108" spans="4:6">
      <c r="D108" s="109">
        <v>98</v>
      </c>
      <c r="E108" s="102">
        <f t="shared" si="2"/>
        <v>4</v>
      </c>
      <c r="F108" s="102">
        <f t="shared" si="3"/>
        <v>57.634030176411997</v>
      </c>
    </row>
    <row r="109" spans="4:6">
      <c r="D109" s="109">
        <v>99</v>
      </c>
      <c r="E109" s="102">
        <f t="shared" si="2"/>
        <v>4</v>
      </c>
      <c r="F109" s="102">
        <f t="shared" si="3"/>
        <v>57.634030176411997</v>
      </c>
    </row>
    <row r="110" spans="4:6">
      <c r="D110" s="109">
        <v>100</v>
      </c>
      <c r="E110" s="102">
        <f t="shared" si="2"/>
        <v>4</v>
      </c>
      <c r="F110" s="102">
        <f t="shared" si="3"/>
        <v>57.634030176411997</v>
      </c>
    </row>
    <row r="111" spans="4:6">
      <c r="D111" s="109">
        <v>101</v>
      </c>
      <c r="E111" s="102">
        <f t="shared" si="2"/>
        <v>4</v>
      </c>
      <c r="F111" s="102">
        <f t="shared" si="3"/>
        <v>57.634030176411997</v>
      </c>
    </row>
    <row r="112" spans="4:6">
      <c r="D112" s="109">
        <v>102</v>
      </c>
      <c r="E112" s="102">
        <f t="shared" si="2"/>
        <v>4</v>
      </c>
      <c r="F112" s="102">
        <f t="shared" si="3"/>
        <v>57.634030176411997</v>
      </c>
    </row>
    <row r="113" spans="4:6">
      <c r="D113" s="109">
        <v>103</v>
      </c>
      <c r="E113" s="102">
        <f t="shared" si="2"/>
        <v>5</v>
      </c>
      <c r="F113" s="102">
        <f t="shared" si="3"/>
        <v>0</v>
      </c>
    </row>
    <row r="114" spans="4:6">
      <c r="D114" s="109">
        <v>104</v>
      </c>
      <c r="E114" s="102">
        <f t="shared" si="2"/>
        <v>5</v>
      </c>
      <c r="F114" s="102">
        <f t="shared" si="3"/>
        <v>26.487995277040444</v>
      </c>
    </row>
    <row r="115" spans="4:6">
      <c r="D115" s="109">
        <v>105</v>
      </c>
      <c r="E115" s="102">
        <f t="shared" si="2"/>
        <v>5</v>
      </c>
      <c r="F115" s="102">
        <f t="shared" si="3"/>
        <v>26.487995277040444</v>
      </c>
    </row>
    <row r="116" spans="4:6">
      <c r="D116" s="109">
        <v>106</v>
      </c>
      <c r="E116" s="102">
        <f t="shared" si="2"/>
        <v>5</v>
      </c>
      <c r="F116" s="102">
        <f t="shared" si="3"/>
        <v>26.487995277040444</v>
      </c>
    </row>
    <row r="117" spans="4:6">
      <c r="D117" s="109">
        <v>107</v>
      </c>
      <c r="E117" s="102">
        <f t="shared" si="2"/>
        <v>5</v>
      </c>
      <c r="F117" s="102">
        <f t="shared" si="3"/>
        <v>26.487995277040444</v>
      </c>
    </row>
    <row r="118" spans="4:6">
      <c r="D118" s="109">
        <v>108</v>
      </c>
      <c r="E118" s="102">
        <f t="shared" si="2"/>
        <v>5</v>
      </c>
      <c r="F118" s="102">
        <f t="shared" si="3"/>
        <v>26.487995277040444</v>
      </c>
    </row>
    <row r="119" spans="4:6">
      <c r="D119" s="109">
        <v>109</v>
      </c>
      <c r="E119" s="102">
        <f t="shared" si="2"/>
        <v>5</v>
      </c>
      <c r="F119" s="102">
        <f t="shared" si="3"/>
        <v>26.487995277040444</v>
      </c>
    </row>
    <row r="120" spans="4:6">
      <c r="D120" s="109">
        <v>110</v>
      </c>
      <c r="E120" s="102">
        <f t="shared" si="2"/>
        <v>5</v>
      </c>
      <c r="F120" s="102">
        <f t="shared" si="3"/>
        <v>26.487995277040444</v>
      </c>
    </row>
    <row r="121" spans="4:6">
      <c r="D121" s="109">
        <v>111</v>
      </c>
      <c r="E121" s="102">
        <f t="shared" si="2"/>
        <v>5</v>
      </c>
      <c r="F121" s="102">
        <f t="shared" si="3"/>
        <v>26.487995277040444</v>
      </c>
    </row>
    <row r="122" spans="4:6">
      <c r="D122" s="109">
        <v>112</v>
      </c>
      <c r="E122" s="102">
        <f t="shared" si="2"/>
        <v>5</v>
      </c>
      <c r="F122" s="102">
        <f t="shared" si="3"/>
        <v>26.487995277040444</v>
      </c>
    </row>
    <row r="123" spans="4:6">
      <c r="D123" s="109">
        <v>113</v>
      </c>
      <c r="E123" s="102">
        <f t="shared" si="2"/>
        <v>5</v>
      </c>
      <c r="F123" s="102">
        <f t="shared" si="3"/>
        <v>26.487995277040444</v>
      </c>
    </row>
    <row r="124" spans="4:6">
      <c r="D124" s="109">
        <v>114</v>
      </c>
      <c r="E124" s="102">
        <f t="shared" si="2"/>
        <v>5</v>
      </c>
      <c r="F124" s="102">
        <f t="shared" si="3"/>
        <v>26.487995277040444</v>
      </c>
    </row>
    <row r="125" spans="4:6">
      <c r="D125" s="109">
        <v>115</v>
      </c>
      <c r="E125" s="102">
        <f t="shared" si="2"/>
        <v>5</v>
      </c>
      <c r="F125" s="102">
        <f t="shared" si="3"/>
        <v>26.487995277040444</v>
      </c>
    </row>
    <row r="126" spans="4:6">
      <c r="D126" s="109">
        <v>116</v>
      </c>
      <c r="E126" s="102">
        <f t="shared" si="2"/>
        <v>5</v>
      </c>
      <c r="F126" s="102">
        <f t="shared" si="3"/>
        <v>26.487995277040444</v>
      </c>
    </row>
    <row r="127" spans="4:6">
      <c r="D127" s="109">
        <v>117</v>
      </c>
      <c r="E127" s="102">
        <f t="shared" si="2"/>
        <v>5</v>
      </c>
      <c r="F127" s="102">
        <f t="shared" si="3"/>
        <v>26.487995277040444</v>
      </c>
    </row>
    <row r="128" spans="4:6">
      <c r="D128" s="109">
        <v>118</v>
      </c>
      <c r="E128" s="102">
        <f t="shared" si="2"/>
        <v>5</v>
      </c>
      <c r="F128" s="102">
        <f t="shared" si="3"/>
        <v>26.487995277040444</v>
      </c>
    </row>
    <row r="129" spans="4:6">
      <c r="D129" s="109">
        <v>119</v>
      </c>
      <c r="E129" s="102">
        <f t="shared" si="2"/>
        <v>5</v>
      </c>
      <c r="F129" s="102">
        <f t="shared" si="3"/>
        <v>26.487995277040444</v>
      </c>
    </row>
    <row r="130" spans="4:6">
      <c r="D130" s="109">
        <v>120</v>
      </c>
      <c r="E130" s="102">
        <f t="shared" si="2"/>
        <v>5</v>
      </c>
      <c r="F130" s="102">
        <f t="shared" si="3"/>
        <v>26.487995277040444</v>
      </c>
    </row>
    <row r="131" spans="4:6">
      <c r="D131" s="109">
        <v>121</v>
      </c>
      <c r="E131" s="102">
        <f t="shared" si="2"/>
        <v>5</v>
      </c>
      <c r="F131" s="102">
        <f t="shared" si="3"/>
        <v>26.487995277040444</v>
      </c>
    </row>
    <row r="132" spans="4:6">
      <c r="D132" s="109">
        <v>122</v>
      </c>
      <c r="E132" s="102">
        <f t="shared" si="2"/>
        <v>5</v>
      </c>
      <c r="F132" s="102">
        <f t="shared" si="3"/>
        <v>26.487995277040444</v>
      </c>
    </row>
    <row r="133" spans="4:6">
      <c r="D133" s="109">
        <v>123</v>
      </c>
      <c r="E133" s="102">
        <f t="shared" si="2"/>
        <v>5</v>
      </c>
      <c r="F133" s="102">
        <f t="shared" si="3"/>
        <v>26.487995277040444</v>
      </c>
    </row>
    <row r="134" spans="4:6">
      <c r="D134" s="109">
        <v>124</v>
      </c>
      <c r="E134" s="102">
        <f t="shared" si="2"/>
        <v>5</v>
      </c>
      <c r="F134" s="102">
        <f t="shared" si="3"/>
        <v>26.487995277040444</v>
      </c>
    </row>
    <row r="135" spans="4:6">
      <c r="D135" s="109">
        <v>125</v>
      </c>
      <c r="E135" s="102">
        <f t="shared" si="2"/>
        <v>5</v>
      </c>
      <c r="F135" s="102">
        <f t="shared" si="3"/>
        <v>26.487995277040444</v>
      </c>
    </row>
    <row r="136" spans="4:6">
      <c r="D136" s="109">
        <v>126</v>
      </c>
      <c r="E136" s="102">
        <f t="shared" si="2"/>
        <v>5</v>
      </c>
      <c r="F136" s="102">
        <f t="shared" si="3"/>
        <v>26.487995277040444</v>
      </c>
    </row>
    <row r="137" spans="4:6">
      <c r="D137" s="109">
        <v>127</v>
      </c>
      <c r="E137" s="102">
        <f t="shared" si="2"/>
        <v>5</v>
      </c>
      <c r="F137" s="102">
        <f t="shared" si="3"/>
        <v>26.487995277040444</v>
      </c>
    </row>
    <row r="138" spans="4:6">
      <c r="D138" s="109">
        <v>128</v>
      </c>
      <c r="E138" s="102">
        <f t="shared" si="2"/>
        <v>5</v>
      </c>
      <c r="F138" s="102">
        <f t="shared" si="3"/>
        <v>26.487995277040444</v>
      </c>
    </row>
    <row r="139" spans="4:6">
      <c r="D139" s="109">
        <v>129</v>
      </c>
      <c r="E139" s="102">
        <f t="shared" si="2"/>
        <v>6</v>
      </c>
      <c r="F139" s="102">
        <f t="shared" si="3"/>
        <v>0</v>
      </c>
    </row>
    <row r="140" spans="4:6">
      <c r="D140" s="109">
        <v>130</v>
      </c>
      <c r="E140" s="102">
        <f t="shared" ref="E140:E203" si="4">CEILING(D140/$E$2,1)</f>
        <v>6</v>
      </c>
      <c r="F140" s="102">
        <f t="shared" si="3"/>
        <v>45.029690945111177</v>
      </c>
    </row>
    <row r="141" spans="4:6">
      <c r="D141" s="109">
        <v>131</v>
      </c>
      <c r="E141" s="102">
        <f t="shared" si="4"/>
        <v>6</v>
      </c>
      <c r="F141" s="102">
        <f t="shared" ref="F141:F204" si="5">IF(E141=E140,INDEX($B$2:$B$21,E141),0)</f>
        <v>45.029690945111177</v>
      </c>
    </row>
    <row r="142" spans="4:6">
      <c r="D142" s="109">
        <v>132</v>
      </c>
      <c r="E142" s="102">
        <f t="shared" si="4"/>
        <v>6</v>
      </c>
      <c r="F142" s="102">
        <f t="shared" si="5"/>
        <v>45.029690945111177</v>
      </c>
    </row>
    <row r="143" spans="4:6">
      <c r="D143" s="109">
        <v>133</v>
      </c>
      <c r="E143" s="102">
        <f t="shared" si="4"/>
        <v>6</v>
      </c>
      <c r="F143" s="102">
        <f t="shared" si="5"/>
        <v>45.029690945111177</v>
      </c>
    </row>
    <row r="144" spans="4:6">
      <c r="D144" s="109">
        <v>134</v>
      </c>
      <c r="E144" s="102">
        <f t="shared" si="4"/>
        <v>6</v>
      </c>
      <c r="F144" s="102">
        <f t="shared" si="5"/>
        <v>45.029690945111177</v>
      </c>
    </row>
    <row r="145" spans="4:6">
      <c r="D145" s="109">
        <v>135</v>
      </c>
      <c r="E145" s="102">
        <f t="shared" si="4"/>
        <v>6</v>
      </c>
      <c r="F145" s="102">
        <f t="shared" si="5"/>
        <v>45.029690945111177</v>
      </c>
    </row>
    <row r="146" spans="4:6">
      <c r="D146" s="109">
        <v>136</v>
      </c>
      <c r="E146" s="102">
        <f t="shared" si="4"/>
        <v>6</v>
      </c>
      <c r="F146" s="102">
        <f t="shared" si="5"/>
        <v>45.029690945111177</v>
      </c>
    </row>
    <row r="147" spans="4:6">
      <c r="D147" s="109">
        <v>137</v>
      </c>
      <c r="E147" s="102">
        <f t="shared" si="4"/>
        <v>6</v>
      </c>
      <c r="F147" s="102">
        <f t="shared" si="5"/>
        <v>45.029690945111177</v>
      </c>
    </row>
    <row r="148" spans="4:6">
      <c r="D148" s="109">
        <v>138</v>
      </c>
      <c r="E148" s="102">
        <f t="shared" si="4"/>
        <v>6</v>
      </c>
      <c r="F148" s="102">
        <f t="shared" si="5"/>
        <v>45.029690945111177</v>
      </c>
    </row>
    <row r="149" spans="4:6">
      <c r="D149" s="109">
        <v>139</v>
      </c>
      <c r="E149" s="102">
        <f t="shared" si="4"/>
        <v>6</v>
      </c>
      <c r="F149" s="102">
        <f t="shared" si="5"/>
        <v>45.029690945111177</v>
      </c>
    </row>
    <row r="150" spans="4:6">
      <c r="D150" s="109">
        <v>140</v>
      </c>
      <c r="E150" s="102">
        <f t="shared" si="4"/>
        <v>6</v>
      </c>
      <c r="F150" s="102">
        <f t="shared" si="5"/>
        <v>45.029690945111177</v>
      </c>
    </row>
    <row r="151" spans="4:6">
      <c r="D151" s="109">
        <v>141</v>
      </c>
      <c r="E151" s="102">
        <f t="shared" si="4"/>
        <v>6</v>
      </c>
      <c r="F151" s="102">
        <f t="shared" si="5"/>
        <v>45.029690945111177</v>
      </c>
    </row>
    <row r="152" spans="4:6">
      <c r="D152" s="109">
        <v>142</v>
      </c>
      <c r="E152" s="102">
        <f t="shared" si="4"/>
        <v>6</v>
      </c>
      <c r="F152" s="102">
        <f t="shared" si="5"/>
        <v>45.029690945111177</v>
      </c>
    </row>
    <row r="153" spans="4:6">
      <c r="D153" s="109">
        <v>143</v>
      </c>
      <c r="E153" s="102">
        <f t="shared" si="4"/>
        <v>6</v>
      </c>
      <c r="F153" s="102">
        <f t="shared" si="5"/>
        <v>45.029690945111177</v>
      </c>
    </row>
    <row r="154" spans="4:6">
      <c r="D154" s="109">
        <v>144</v>
      </c>
      <c r="E154" s="102">
        <f t="shared" si="4"/>
        <v>6</v>
      </c>
      <c r="F154" s="102">
        <f t="shared" si="5"/>
        <v>45.029690945111177</v>
      </c>
    </row>
    <row r="155" spans="4:6">
      <c r="D155" s="109">
        <v>145</v>
      </c>
      <c r="E155" s="102">
        <f t="shared" si="4"/>
        <v>6</v>
      </c>
      <c r="F155" s="102">
        <f t="shared" si="5"/>
        <v>45.029690945111177</v>
      </c>
    </row>
    <row r="156" spans="4:6">
      <c r="D156" s="109">
        <v>146</v>
      </c>
      <c r="E156" s="102">
        <f t="shared" si="4"/>
        <v>6</v>
      </c>
      <c r="F156" s="102">
        <f t="shared" si="5"/>
        <v>45.029690945111177</v>
      </c>
    </row>
    <row r="157" spans="4:6">
      <c r="D157" s="109">
        <v>147</v>
      </c>
      <c r="E157" s="102">
        <f t="shared" si="4"/>
        <v>6</v>
      </c>
      <c r="F157" s="102">
        <f t="shared" si="5"/>
        <v>45.029690945111177</v>
      </c>
    </row>
    <row r="158" spans="4:6">
      <c r="D158" s="109">
        <v>148</v>
      </c>
      <c r="E158" s="102">
        <f t="shared" si="4"/>
        <v>6</v>
      </c>
      <c r="F158" s="102">
        <f t="shared" si="5"/>
        <v>45.029690945111177</v>
      </c>
    </row>
    <row r="159" spans="4:6">
      <c r="D159" s="109">
        <v>149</v>
      </c>
      <c r="E159" s="102">
        <f t="shared" si="4"/>
        <v>6</v>
      </c>
      <c r="F159" s="102">
        <f t="shared" si="5"/>
        <v>45.029690945111177</v>
      </c>
    </row>
    <row r="160" spans="4:6">
      <c r="D160" s="109">
        <v>150</v>
      </c>
      <c r="E160" s="102">
        <f t="shared" si="4"/>
        <v>6</v>
      </c>
      <c r="F160" s="102">
        <f t="shared" si="5"/>
        <v>45.029690945111177</v>
      </c>
    </row>
    <row r="161" spans="4:6">
      <c r="D161" s="109">
        <v>151</v>
      </c>
      <c r="E161" s="102">
        <f t="shared" si="4"/>
        <v>6</v>
      </c>
      <c r="F161" s="102">
        <f t="shared" si="5"/>
        <v>45.029690945111177</v>
      </c>
    </row>
    <row r="162" spans="4:6">
      <c r="D162" s="109">
        <v>152</v>
      </c>
      <c r="E162" s="102">
        <f t="shared" si="4"/>
        <v>6</v>
      </c>
      <c r="F162" s="102">
        <f t="shared" si="5"/>
        <v>45.029690945111177</v>
      </c>
    </row>
    <row r="163" spans="4:6">
      <c r="D163" s="109">
        <v>153</v>
      </c>
      <c r="E163" s="102">
        <f t="shared" si="4"/>
        <v>6</v>
      </c>
      <c r="F163" s="102">
        <f t="shared" si="5"/>
        <v>45.029690945111177</v>
      </c>
    </row>
    <row r="164" spans="4:6">
      <c r="D164" s="109">
        <v>154</v>
      </c>
      <c r="E164" s="102">
        <f t="shared" si="4"/>
        <v>6</v>
      </c>
      <c r="F164" s="102">
        <f t="shared" si="5"/>
        <v>45.029690945111177</v>
      </c>
    </row>
    <row r="165" spans="4:6">
      <c r="D165" s="109">
        <v>155</v>
      </c>
      <c r="E165" s="102">
        <f t="shared" si="4"/>
        <v>7</v>
      </c>
      <c r="F165" s="102">
        <f t="shared" si="5"/>
        <v>0</v>
      </c>
    </row>
    <row r="166" spans="4:6">
      <c r="D166" s="109">
        <v>156</v>
      </c>
      <c r="E166" s="102">
        <f t="shared" si="4"/>
        <v>7</v>
      </c>
      <c r="F166" s="102">
        <f t="shared" si="5"/>
        <v>32.68396719549429</v>
      </c>
    </row>
    <row r="167" spans="4:6">
      <c r="D167" s="109">
        <v>157</v>
      </c>
      <c r="E167" s="102">
        <f t="shared" si="4"/>
        <v>7</v>
      </c>
      <c r="F167" s="102">
        <f t="shared" si="5"/>
        <v>32.68396719549429</v>
      </c>
    </row>
    <row r="168" spans="4:6">
      <c r="D168" s="109">
        <v>158</v>
      </c>
      <c r="E168" s="102">
        <f t="shared" si="4"/>
        <v>7</v>
      </c>
      <c r="F168" s="102">
        <f t="shared" si="5"/>
        <v>32.68396719549429</v>
      </c>
    </row>
    <row r="169" spans="4:6">
      <c r="D169" s="109">
        <v>159</v>
      </c>
      <c r="E169" s="102">
        <f t="shared" si="4"/>
        <v>7</v>
      </c>
      <c r="F169" s="102">
        <f t="shared" si="5"/>
        <v>32.68396719549429</v>
      </c>
    </row>
    <row r="170" spans="4:6">
      <c r="D170" s="109">
        <v>160</v>
      </c>
      <c r="E170" s="102">
        <f t="shared" si="4"/>
        <v>7</v>
      </c>
      <c r="F170" s="102">
        <f t="shared" si="5"/>
        <v>32.68396719549429</v>
      </c>
    </row>
    <row r="171" spans="4:6">
      <c r="D171" s="109">
        <v>161</v>
      </c>
      <c r="E171" s="102">
        <f t="shared" si="4"/>
        <v>7</v>
      </c>
      <c r="F171" s="102">
        <f t="shared" si="5"/>
        <v>32.68396719549429</v>
      </c>
    </row>
    <row r="172" spans="4:6">
      <c r="D172" s="109">
        <v>162</v>
      </c>
      <c r="E172" s="102">
        <f t="shared" si="4"/>
        <v>7</v>
      </c>
      <c r="F172" s="102">
        <f t="shared" si="5"/>
        <v>32.68396719549429</v>
      </c>
    </row>
    <row r="173" spans="4:6">
      <c r="D173" s="109">
        <v>163</v>
      </c>
      <c r="E173" s="102">
        <f t="shared" si="4"/>
        <v>7</v>
      </c>
      <c r="F173" s="102">
        <f t="shared" si="5"/>
        <v>32.68396719549429</v>
      </c>
    </row>
    <row r="174" spans="4:6">
      <c r="D174" s="109">
        <v>164</v>
      </c>
      <c r="E174" s="102">
        <f t="shared" si="4"/>
        <v>7</v>
      </c>
      <c r="F174" s="102">
        <f t="shared" si="5"/>
        <v>32.68396719549429</v>
      </c>
    </row>
    <row r="175" spans="4:6">
      <c r="D175" s="109">
        <v>165</v>
      </c>
      <c r="E175" s="102">
        <f t="shared" si="4"/>
        <v>7</v>
      </c>
      <c r="F175" s="102">
        <f t="shared" si="5"/>
        <v>32.68396719549429</v>
      </c>
    </row>
    <row r="176" spans="4:6">
      <c r="D176" s="109">
        <v>166</v>
      </c>
      <c r="E176" s="102">
        <f t="shared" si="4"/>
        <v>7</v>
      </c>
      <c r="F176" s="102">
        <f t="shared" si="5"/>
        <v>32.68396719549429</v>
      </c>
    </row>
    <row r="177" spans="4:6">
      <c r="D177" s="109">
        <v>167</v>
      </c>
      <c r="E177" s="102">
        <f t="shared" si="4"/>
        <v>7</v>
      </c>
      <c r="F177" s="102">
        <f t="shared" si="5"/>
        <v>32.68396719549429</v>
      </c>
    </row>
    <row r="178" spans="4:6">
      <c r="D178" s="109">
        <v>168</v>
      </c>
      <c r="E178" s="102">
        <f t="shared" si="4"/>
        <v>7</v>
      </c>
      <c r="F178" s="102">
        <f t="shared" si="5"/>
        <v>32.68396719549429</v>
      </c>
    </row>
    <row r="179" spans="4:6">
      <c r="D179" s="109">
        <v>169</v>
      </c>
      <c r="E179" s="102">
        <f t="shared" si="4"/>
        <v>7</v>
      </c>
      <c r="F179" s="102">
        <f t="shared" si="5"/>
        <v>32.68396719549429</v>
      </c>
    </row>
    <row r="180" spans="4:6">
      <c r="D180" s="109">
        <v>170</v>
      </c>
      <c r="E180" s="102">
        <f t="shared" si="4"/>
        <v>7</v>
      </c>
      <c r="F180" s="102">
        <f t="shared" si="5"/>
        <v>32.68396719549429</v>
      </c>
    </row>
    <row r="181" spans="4:6">
      <c r="D181" s="109">
        <v>171</v>
      </c>
      <c r="E181" s="102">
        <f t="shared" si="4"/>
        <v>7</v>
      </c>
      <c r="F181" s="102">
        <f t="shared" si="5"/>
        <v>32.68396719549429</v>
      </c>
    </row>
    <row r="182" spans="4:6">
      <c r="D182" s="109">
        <v>172</v>
      </c>
      <c r="E182" s="102">
        <f t="shared" si="4"/>
        <v>7</v>
      </c>
      <c r="F182" s="102">
        <f t="shared" si="5"/>
        <v>32.68396719549429</v>
      </c>
    </row>
    <row r="183" spans="4:6">
      <c r="D183" s="109">
        <v>173</v>
      </c>
      <c r="E183" s="102">
        <f t="shared" si="4"/>
        <v>7</v>
      </c>
      <c r="F183" s="102">
        <f t="shared" si="5"/>
        <v>32.68396719549429</v>
      </c>
    </row>
    <row r="184" spans="4:6">
      <c r="D184" s="109">
        <v>174</v>
      </c>
      <c r="E184" s="102">
        <f t="shared" si="4"/>
        <v>7</v>
      </c>
      <c r="F184" s="102">
        <f t="shared" si="5"/>
        <v>32.68396719549429</v>
      </c>
    </row>
    <row r="185" spans="4:6">
      <c r="D185" s="109">
        <v>175</v>
      </c>
      <c r="E185" s="102">
        <f t="shared" si="4"/>
        <v>7</v>
      </c>
      <c r="F185" s="102">
        <f t="shared" si="5"/>
        <v>32.68396719549429</v>
      </c>
    </row>
    <row r="186" spans="4:6">
      <c r="D186" s="109">
        <v>176</v>
      </c>
      <c r="E186" s="102">
        <f t="shared" si="4"/>
        <v>7</v>
      </c>
      <c r="F186" s="102">
        <f t="shared" si="5"/>
        <v>32.68396719549429</v>
      </c>
    </row>
    <row r="187" spans="4:6">
      <c r="D187" s="109">
        <v>177</v>
      </c>
      <c r="E187" s="102">
        <f t="shared" si="4"/>
        <v>7</v>
      </c>
      <c r="F187" s="102">
        <f t="shared" si="5"/>
        <v>32.68396719549429</v>
      </c>
    </row>
    <row r="188" spans="4:6">
      <c r="D188" s="109">
        <v>178</v>
      </c>
      <c r="E188" s="102">
        <f t="shared" si="4"/>
        <v>7</v>
      </c>
      <c r="F188" s="102">
        <f t="shared" si="5"/>
        <v>32.68396719549429</v>
      </c>
    </row>
    <row r="189" spans="4:6">
      <c r="D189" s="109">
        <v>179</v>
      </c>
      <c r="E189" s="102">
        <f t="shared" si="4"/>
        <v>7</v>
      </c>
      <c r="F189" s="102">
        <f t="shared" si="5"/>
        <v>32.68396719549429</v>
      </c>
    </row>
    <row r="190" spans="4:6">
      <c r="D190" s="109">
        <v>180</v>
      </c>
      <c r="E190" s="102">
        <f t="shared" si="4"/>
        <v>7</v>
      </c>
      <c r="F190" s="102">
        <f t="shared" si="5"/>
        <v>32.68396719549429</v>
      </c>
    </row>
    <row r="191" spans="4:6">
      <c r="D191" s="109">
        <v>181</v>
      </c>
      <c r="E191" s="102">
        <f t="shared" si="4"/>
        <v>8</v>
      </c>
      <c r="F191" s="102">
        <f t="shared" si="5"/>
        <v>0</v>
      </c>
    </row>
    <row r="192" spans="4:6">
      <c r="D192" s="109">
        <v>182</v>
      </c>
      <c r="E192" s="102">
        <f t="shared" si="4"/>
        <v>8</v>
      </c>
      <c r="F192" s="102">
        <f t="shared" si="5"/>
        <v>6.42363831117303</v>
      </c>
    </row>
    <row r="193" spans="4:6">
      <c r="D193" s="109">
        <v>183</v>
      </c>
      <c r="E193" s="102">
        <f t="shared" si="4"/>
        <v>8</v>
      </c>
      <c r="F193" s="102">
        <f t="shared" si="5"/>
        <v>6.42363831117303</v>
      </c>
    </row>
    <row r="194" spans="4:6">
      <c r="D194" s="109">
        <v>184</v>
      </c>
      <c r="E194" s="102">
        <f t="shared" si="4"/>
        <v>8</v>
      </c>
      <c r="F194" s="102">
        <f t="shared" si="5"/>
        <v>6.42363831117303</v>
      </c>
    </row>
    <row r="195" spans="4:6">
      <c r="D195" s="109">
        <v>185</v>
      </c>
      <c r="E195" s="102">
        <f t="shared" si="4"/>
        <v>8</v>
      </c>
      <c r="F195" s="102">
        <f t="shared" si="5"/>
        <v>6.42363831117303</v>
      </c>
    </row>
    <row r="196" spans="4:6">
      <c r="D196" s="109">
        <v>186</v>
      </c>
      <c r="E196" s="102">
        <f t="shared" si="4"/>
        <v>8</v>
      </c>
      <c r="F196" s="102">
        <f t="shared" si="5"/>
        <v>6.42363831117303</v>
      </c>
    </row>
    <row r="197" spans="4:6">
      <c r="D197" s="109">
        <v>187</v>
      </c>
      <c r="E197" s="102">
        <f t="shared" si="4"/>
        <v>8</v>
      </c>
      <c r="F197" s="102">
        <f t="shared" si="5"/>
        <v>6.42363831117303</v>
      </c>
    </row>
    <row r="198" spans="4:6">
      <c r="D198" s="109">
        <v>188</v>
      </c>
      <c r="E198" s="102">
        <f t="shared" si="4"/>
        <v>8</v>
      </c>
      <c r="F198" s="102">
        <f t="shared" si="5"/>
        <v>6.42363831117303</v>
      </c>
    </row>
    <row r="199" spans="4:6">
      <c r="D199" s="109">
        <v>189</v>
      </c>
      <c r="E199" s="102">
        <f t="shared" si="4"/>
        <v>8</v>
      </c>
      <c r="F199" s="102">
        <f t="shared" si="5"/>
        <v>6.42363831117303</v>
      </c>
    </row>
    <row r="200" spans="4:6">
      <c r="D200" s="109">
        <v>190</v>
      </c>
      <c r="E200" s="102">
        <f t="shared" si="4"/>
        <v>8</v>
      </c>
      <c r="F200" s="102">
        <f t="shared" si="5"/>
        <v>6.42363831117303</v>
      </c>
    </row>
    <row r="201" spans="4:6">
      <c r="D201" s="109">
        <v>191</v>
      </c>
      <c r="E201" s="102">
        <f t="shared" si="4"/>
        <v>8</v>
      </c>
      <c r="F201" s="102">
        <f t="shared" si="5"/>
        <v>6.42363831117303</v>
      </c>
    </row>
    <row r="202" spans="4:6">
      <c r="D202" s="109">
        <v>192</v>
      </c>
      <c r="E202" s="102">
        <f t="shared" si="4"/>
        <v>8</v>
      </c>
      <c r="F202" s="102">
        <f t="shared" si="5"/>
        <v>6.42363831117303</v>
      </c>
    </row>
    <row r="203" spans="4:6">
      <c r="D203" s="109">
        <v>193</v>
      </c>
      <c r="E203" s="102">
        <f t="shared" si="4"/>
        <v>8</v>
      </c>
      <c r="F203" s="102">
        <f t="shared" si="5"/>
        <v>6.42363831117303</v>
      </c>
    </row>
    <row r="204" spans="4:6">
      <c r="D204" s="109">
        <v>194</v>
      </c>
      <c r="E204" s="102">
        <f t="shared" ref="E204:E267" si="6">CEILING(D204/$E$2,1)</f>
        <v>8</v>
      </c>
      <c r="F204" s="102">
        <f t="shared" si="5"/>
        <v>6.42363831117303</v>
      </c>
    </row>
    <row r="205" spans="4:6">
      <c r="D205" s="109">
        <v>195</v>
      </c>
      <c r="E205" s="102">
        <f t="shared" si="6"/>
        <v>8</v>
      </c>
      <c r="F205" s="102">
        <f t="shared" ref="F205:F268" si="7">IF(E205=E204,INDEX($B$2:$B$21,E205),0)</f>
        <v>6.42363831117303</v>
      </c>
    </row>
    <row r="206" spans="4:6">
      <c r="D206" s="109">
        <v>196</v>
      </c>
      <c r="E206" s="102">
        <f t="shared" si="6"/>
        <v>8</v>
      </c>
      <c r="F206" s="102">
        <f t="shared" si="7"/>
        <v>6.42363831117303</v>
      </c>
    </row>
    <row r="207" spans="4:6">
      <c r="D207" s="109">
        <v>197</v>
      </c>
      <c r="E207" s="102">
        <f t="shared" si="6"/>
        <v>8</v>
      </c>
      <c r="F207" s="102">
        <f t="shared" si="7"/>
        <v>6.42363831117303</v>
      </c>
    </row>
    <row r="208" spans="4:6">
      <c r="D208" s="109">
        <v>198</v>
      </c>
      <c r="E208" s="102">
        <f t="shared" si="6"/>
        <v>8</v>
      </c>
      <c r="F208" s="102">
        <f t="shared" si="7"/>
        <v>6.42363831117303</v>
      </c>
    </row>
    <row r="209" spans="4:6">
      <c r="D209" s="109">
        <v>199</v>
      </c>
      <c r="E209" s="102">
        <f t="shared" si="6"/>
        <v>8</v>
      </c>
      <c r="F209" s="102">
        <f t="shared" si="7"/>
        <v>6.42363831117303</v>
      </c>
    </row>
    <row r="210" spans="4:6">
      <c r="D210" s="109">
        <v>200</v>
      </c>
      <c r="E210" s="102">
        <f t="shared" si="6"/>
        <v>8</v>
      </c>
      <c r="F210" s="102">
        <f t="shared" si="7"/>
        <v>6.42363831117303</v>
      </c>
    </row>
    <row r="211" spans="4:6">
      <c r="D211" s="109">
        <v>201</v>
      </c>
      <c r="E211" s="102">
        <f t="shared" si="6"/>
        <v>8</v>
      </c>
      <c r="F211" s="102">
        <f t="shared" si="7"/>
        <v>6.42363831117303</v>
      </c>
    </row>
    <row r="212" spans="4:6">
      <c r="D212" s="109">
        <v>202</v>
      </c>
      <c r="E212" s="102">
        <f t="shared" si="6"/>
        <v>8</v>
      </c>
      <c r="F212" s="102">
        <f t="shared" si="7"/>
        <v>6.42363831117303</v>
      </c>
    </row>
    <row r="213" spans="4:6">
      <c r="D213" s="109">
        <v>203</v>
      </c>
      <c r="E213" s="102">
        <f t="shared" si="6"/>
        <v>8</v>
      </c>
      <c r="F213" s="102">
        <f t="shared" si="7"/>
        <v>6.42363831117303</v>
      </c>
    </row>
    <row r="214" spans="4:6">
      <c r="D214" s="109">
        <v>204</v>
      </c>
      <c r="E214" s="102">
        <f t="shared" si="6"/>
        <v>8</v>
      </c>
      <c r="F214" s="102">
        <f t="shared" si="7"/>
        <v>6.42363831117303</v>
      </c>
    </row>
    <row r="215" spans="4:6">
      <c r="D215" s="109">
        <v>205</v>
      </c>
      <c r="E215" s="102">
        <f t="shared" si="6"/>
        <v>8</v>
      </c>
      <c r="F215" s="102">
        <f t="shared" si="7"/>
        <v>6.42363831117303</v>
      </c>
    </row>
    <row r="216" spans="4:6">
      <c r="D216" s="109">
        <v>206</v>
      </c>
      <c r="E216" s="102">
        <f t="shared" si="6"/>
        <v>9</v>
      </c>
      <c r="F216" s="102">
        <f t="shared" si="7"/>
        <v>0</v>
      </c>
    </row>
    <row r="217" spans="4:6">
      <c r="D217" s="109">
        <v>207</v>
      </c>
      <c r="E217" s="102">
        <f t="shared" si="6"/>
        <v>9</v>
      </c>
      <c r="F217" s="102">
        <f t="shared" si="7"/>
        <v>40.323494619158453</v>
      </c>
    </row>
    <row r="218" spans="4:6">
      <c r="D218" s="109">
        <v>208</v>
      </c>
      <c r="E218" s="102">
        <f t="shared" si="6"/>
        <v>9</v>
      </c>
      <c r="F218" s="102">
        <f t="shared" si="7"/>
        <v>40.323494619158453</v>
      </c>
    </row>
    <row r="219" spans="4:6">
      <c r="D219" s="109">
        <v>209</v>
      </c>
      <c r="E219" s="102">
        <f t="shared" si="6"/>
        <v>9</v>
      </c>
      <c r="F219" s="102">
        <f t="shared" si="7"/>
        <v>40.323494619158453</v>
      </c>
    </row>
    <row r="220" spans="4:6">
      <c r="D220" s="109">
        <v>210</v>
      </c>
      <c r="E220" s="102">
        <f t="shared" si="6"/>
        <v>9</v>
      </c>
      <c r="F220" s="102">
        <f t="shared" si="7"/>
        <v>40.323494619158453</v>
      </c>
    </row>
    <row r="221" spans="4:6">
      <c r="D221" s="109">
        <v>211</v>
      </c>
      <c r="E221" s="102">
        <f t="shared" si="6"/>
        <v>9</v>
      </c>
      <c r="F221" s="102">
        <f t="shared" si="7"/>
        <v>40.323494619158453</v>
      </c>
    </row>
    <row r="222" spans="4:6">
      <c r="D222" s="109">
        <v>212</v>
      </c>
      <c r="E222" s="102">
        <f t="shared" si="6"/>
        <v>9</v>
      </c>
      <c r="F222" s="102">
        <f t="shared" si="7"/>
        <v>40.323494619158453</v>
      </c>
    </row>
    <row r="223" spans="4:6">
      <c r="D223" s="109">
        <v>213</v>
      </c>
      <c r="E223" s="102">
        <f t="shared" si="6"/>
        <v>9</v>
      </c>
      <c r="F223" s="102">
        <f t="shared" si="7"/>
        <v>40.323494619158453</v>
      </c>
    </row>
    <row r="224" spans="4:6">
      <c r="D224" s="109">
        <v>214</v>
      </c>
      <c r="E224" s="102">
        <f t="shared" si="6"/>
        <v>9</v>
      </c>
      <c r="F224" s="102">
        <f t="shared" si="7"/>
        <v>40.323494619158453</v>
      </c>
    </row>
    <row r="225" spans="4:6">
      <c r="D225" s="109">
        <v>215</v>
      </c>
      <c r="E225" s="102">
        <f t="shared" si="6"/>
        <v>9</v>
      </c>
      <c r="F225" s="102">
        <f t="shared" si="7"/>
        <v>40.323494619158453</v>
      </c>
    </row>
    <row r="226" spans="4:6">
      <c r="D226" s="109">
        <v>216</v>
      </c>
      <c r="E226" s="102">
        <f t="shared" si="6"/>
        <v>9</v>
      </c>
      <c r="F226" s="102">
        <f t="shared" si="7"/>
        <v>40.323494619158453</v>
      </c>
    </row>
    <row r="227" spans="4:6">
      <c r="D227" s="109">
        <v>217</v>
      </c>
      <c r="E227" s="102">
        <f t="shared" si="6"/>
        <v>9</v>
      </c>
      <c r="F227" s="102">
        <f t="shared" si="7"/>
        <v>40.323494619158453</v>
      </c>
    </row>
    <row r="228" spans="4:6">
      <c r="D228" s="109">
        <v>218</v>
      </c>
      <c r="E228" s="102">
        <f t="shared" si="6"/>
        <v>9</v>
      </c>
      <c r="F228" s="102">
        <f t="shared" si="7"/>
        <v>40.323494619158453</v>
      </c>
    </row>
    <row r="229" spans="4:6">
      <c r="D229" s="109">
        <v>219</v>
      </c>
      <c r="E229" s="102">
        <f t="shared" si="6"/>
        <v>9</v>
      </c>
      <c r="F229" s="102">
        <f t="shared" si="7"/>
        <v>40.323494619158453</v>
      </c>
    </row>
    <row r="230" spans="4:6">
      <c r="D230" s="109">
        <v>220</v>
      </c>
      <c r="E230" s="102">
        <f t="shared" si="6"/>
        <v>9</v>
      </c>
      <c r="F230" s="102">
        <f t="shared" si="7"/>
        <v>40.323494619158453</v>
      </c>
    </row>
    <row r="231" spans="4:6">
      <c r="D231" s="109">
        <v>221</v>
      </c>
      <c r="E231" s="102">
        <f t="shared" si="6"/>
        <v>9</v>
      </c>
      <c r="F231" s="102">
        <f t="shared" si="7"/>
        <v>40.323494619158453</v>
      </c>
    </row>
    <row r="232" spans="4:6">
      <c r="D232" s="109">
        <v>222</v>
      </c>
      <c r="E232" s="102">
        <f t="shared" si="6"/>
        <v>9</v>
      </c>
      <c r="F232" s="102">
        <f t="shared" si="7"/>
        <v>40.323494619158453</v>
      </c>
    </row>
    <row r="233" spans="4:6">
      <c r="D233" s="109">
        <v>223</v>
      </c>
      <c r="E233" s="102">
        <f t="shared" si="6"/>
        <v>9</v>
      </c>
      <c r="F233" s="102">
        <f t="shared" si="7"/>
        <v>40.323494619158453</v>
      </c>
    </row>
    <row r="234" spans="4:6">
      <c r="D234" s="109">
        <v>224</v>
      </c>
      <c r="E234" s="102">
        <f t="shared" si="6"/>
        <v>9</v>
      </c>
      <c r="F234" s="102">
        <f t="shared" si="7"/>
        <v>40.323494619158453</v>
      </c>
    </row>
    <row r="235" spans="4:6">
      <c r="D235" s="109">
        <v>225</v>
      </c>
      <c r="E235" s="102">
        <f t="shared" si="6"/>
        <v>9</v>
      </c>
      <c r="F235" s="102">
        <f t="shared" si="7"/>
        <v>40.323494619158453</v>
      </c>
    </row>
    <row r="236" spans="4:6">
      <c r="D236" s="109">
        <v>226</v>
      </c>
      <c r="E236" s="102">
        <f t="shared" si="6"/>
        <v>9</v>
      </c>
      <c r="F236" s="102">
        <f t="shared" si="7"/>
        <v>40.323494619158453</v>
      </c>
    </row>
    <row r="237" spans="4:6">
      <c r="D237" s="109">
        <v>227</v>
      </c>
      <c r="E237" s="102">
        <f t="shared" si="6"/>
        <v>9</v>
      </c>
      <c r="F237" s="102">
        <f t="shared" si="7"/>
        <v>40.323494619158453</v>
      </c>
    </row>
    <row r="238" spans="4:6">
      <c r="D238" s="109">
        <v>228</v>
      </c>
      <c r="E238" s="102">
        <f t="shared" si="6"/>
        <v>9</v>
      </c>
      <c r="F238" s="102">
        <f t="shared" si="7"/>
        <v>40.323494619158453</v>
      </c>
    </row>
    <row r="239" spans="4:6">
      <c r="D239" s="109">
        <v>229</v>
      </c>
      <c r="E239" s="102">
        <f t="shared" si="6"/>
        <v>9</v>
      </c>
      <c r="F239" s="102">
        <f t="shared" si="7"/>
        <v>40.323494619158453</v>
      </c>
    </row>
    <row r="240" spans="4:6">
      <c r="D240" s="109">
        <v>230</v>
      </c>
      <c r="E240" s="102">
        <f t="shared" si="6"/>
        <v>9</v>
      </c>
      <c r="F240" s="102">
        <f t="shared" si="7"/>
        <v>40.323494619158453</v>
      </c>
    </row>
    <row r="241" spans="4:6">
      <c r="D241" s="109">
        <v>231</v>
      </c>
      <c r="E241" s="102">
        <f t="shared" si="6"/>
        <v>9</v>
      </c>
      <c r="F241" s="102">
        <f t="shared" si="7"/>
        <v>40.323494619158453</v>
      </c>
    </row>
    <row r="242" spans="4:6">
      <c r="D242" s="109">
        <v>232</v>
      </c>
      <c r="E242" s="102">
        <f t="shared" si="6"/>
        <v>10</v>
      </c>
      <c r="F242" s="102">
        <f t="shared" si="7"/>
        <v>0</v>
      </c>
    </row>
    <row r="243" spans="4:6">
      <c r="D243" s="109">
        <v>233</v>
      </c>
      <c r="E243" s="102">
        <f t="shared" si="6"/>
        <v>10</v>
      </c>
      <c r="F243" s="102">
        <f t="shared" si="7"/>
        <v>81.950734088120299</v>
      </c>
    </row>
    <row r="244" spans="4:6">
      <c r="D244" s="109">
        <v>234</v>
      </c>
      <c r="E244" s="102">
        <f t="shared" si="6"/>
        <v>10</v>
      </c>
      <c r="F244" s="102">
        <f t="shared" si="7"/>
        <v>81.950734088120299</v>
      </c>
    </row>
    <row r="245" spans="4:6">
      <c r="D245" s="109">
        <v>235</v>
      </c>
      <c r="E245" s="102">
        <f t="shared" si="6"/>
        <v>10</v>
      </c>
      <c r="F245" s="102">
        <f t="shared" si="7"/>
        <v>81.950734088120299</v>
      </c>
    </row>
    <row r="246" spans="4:6">
      <c r="D246" s="109">
        <v>236</v>
      </c>
      <c r="E246" s="102">
        <f t="shared" si="6"/>
        <v>10</v>
      </c>
      <c r="F246" s="102">
        <f t="shared" si="7"/>
        <v>81.950734088120299</v>
      </c>
    </row>
    <row r="247" spans="4:6">
      <c r="D247" s="109">
        <v>237</v>
      </c>
      <c r="E247" s="102">
        <f t="shared" si="6"/>
        <v>10</v>
      </c>
      <c r="F247" s="102">
        <f t="shared" si="7"/>
        <v>81.950734088120299</v>
      </c>
    </row>
    <row r="248" spans="4:6">
      <c r="D248" s="109">
        <v>238</v>
      </c>
      <c r="E248" s="102">
        <f t="shared" si="6"/>
        <v>10</v>
      </c>
      <c r="F248" s="102">
        <f t="shared" si="7"/>
        <v>81.950734088120299</v>
      </c>
    </row>
    <row r="249" spans="4:6">
      <c r="D249" s="109">
        <v>239</v>
      </c>
      <c r="E249" s="102">
        <f t="shared" si="6"/>
        <v>10</v>
      </c>
      <c r="F249" s="102">
        <f t="shared" si="7"/>
        <v>81.950734088120299</v>
      </c>
    </row>
    <row r="250" spans="4:6">
      <c r="D250" s="109">
        <v>240</v>
      </c>
      <c r="E250" s="102">
        <f t="shared" si="6"/>
        <v>10</v>
      </c>
      <c r="F250" s="102">
        <f t="shared" si="7"/>
        <v>81.950734088120299</v>
      </c>
    </row>
    <row r="251" spans="4:6">
      <c r="D251" s="109">
        <v>241</v>
      </c>
      <c r="E251" s="102">
        <f t="shared" si="6"/>
        <v>10</v>
      </c>
      <c r="F251" s="102">
        <f t="shared" si="7"/>
        <v>81.950734088120299</v>
      </c>
    </row>
    <row r="252" spans="4:6">
      <c r="D252" s="109">
        <v>242</v>
      </c>
      <c r="E252" s="102">
        <f t="shared" si="6"/>
        <v>10</v>
      </c>
      <c r="F252" s="102">
        <f t="shared" si="7"/>
        <v>81.950734088120299</v>
      </c>
    </row>
    <row r="253" spans="4:6">
      <c r="D253" s="109">
        <v>243</v>
      </c>
      <c r="E253" s="102">
        <f t="shared" si="6"/>
        <v>10</v>
      </c>
      <c r="F253" s="102">
        <f t="shared" si="7"/>
        <v>81.950734088120299</v>
      </c>
    </row>
    <row r="254" spans="4:6">
      <c r="D254" s="109">
        <v>244</v>
      </c>
      <c r="E254" s="102">
        <f t="shared" si="6"/>
        <v>10</v>
      </c>
      <c r="F254" s="102">
        <f t="shared" si="7"/>
        <v>81.950734088120299</v>
      </c>
    </row>
    <row r="255" spans="4:6">
      <c r="D255" s="109">
        <v>245</v>
      </c>
      <c r="E255" s="102">
        <f t="shared" si="6"/>
        <v>10</v>
      </c>
      <c r="F255" s="102">
        <f t="shared" si="7"/>
        <v>81.950734088120299</v>
      </c>
    </row>
    <row r="256" spans="4:6">
      <c r="D256" s="109">
        <v>246</v>
      </c>
      <c r="E256" s="102">
        <f t="shared" si="6"/>
        <v>10</v>
      </c>
      <c r="F256" s="102">
        <f t="shared" si="7"/>
        <v>81.950734088120299</v>
      </c>
    </row>
    <row r="257" spans="4:6">
      <c r="D257" s="109">
        <v>247</v>
      </c>
      <c r="E257" s="102">
        <f t="shared" si="6"/>
        <v>10</v>
      </c>
      <c r="F257" s="102">
        <f t="shared" si="7"/>
        <v>81.950734088120299</v>
      </c>
    </row>
    <row r="258" spans="4:6">
      <c r="D258" s="109">
        <v>248</v>
      </c>
      <c r="E258" s="102">
        <f t="shared" si="6"/>
        <v>10</v>
      </c>
      <c r="F258" s="102">
        <f t="shared" si="7"/>
        <v>81.950734088120299</v>
      </c>
    </row>
    <row r="259" spans="4:6">
      <c r="D259" s="109">
        <v>249</v>
      </c>
      <c r="E259" s="102">
        <f t="shared" si="6"/>
        <v>10</v>
      </c>
      <c r="F259" s="102">
        <f t="shared" si="7"/>
        <v>81.950734088120299</v>
      </c>
    </row>
    <row r="260" spans="4:6">
      <c r="D260" s="109">
        <v>250</v>
      </c>
      <c r="E260" s="102">
        <f t="shared" si="6"/>
        <v>10</v>
      </c>
      <c r="F260" s="102">
        <f t="shared" si="7"/>
        <v>81.950734088120299</v>
      </c>
    </row>
    <row r="261" spans="4:6">
      <c r="D261" s="109">
        <v>251</v>
      </c>
      <c r="E261" s="102">
        <f t="shared" si="6"/>
        <v>10</v>
      </c>
      <c r="F261" s="102">
        <f t="shared" si="7"/>
        <v>81.950734088120299</v>
      </c>
    </row>
    <row r="262" spans="4:6">
      <c r="D262" s="109">
        <v>252</v>
      </c>
      <c r="E262" s="102">
        <f t="shared" si="6"/>
        <v>10</v>
      </c>
      <c r="F262" s="102">
        <f t="shared" si="7"/>
        <v>81.950734088120299</v>
      </c>
    </row>
    <row r="263" spans="4:6">
      <c r="D263" s="109">
        <v>253</v>
      </c>
      <c r="E263" s="102">
        <f t="shared" si="6"/>
        <v>10</v>
      </c>
      <c r="F263" s="102">
        <f t="shared" si="7"/>
        <v>81.950734088120299</v>
      </c>
    </row>
    <row r="264" spans="4:6">
      <c r="D264" s="109">
        <v>254</v>
      </c>
      <c r="E264" s="102">
        <f t="shared" si="6"/>
        <v>10</v>
      </c>
      <c r="F264" s="102">
        <f t="shared" si="7"/>
        <v>81.950734088120299</v>
      </c>
    </row>
    <row r="265" spans="4:6">
      <c r="D265" s="109">
        <v>255</v>
      </c>
      <c r="E265" s="102">
        <f t="shared" si="6"/>
        <v>10</v>
      </c>
      <c r="F265" s="102">
        <f t="shared" si="7"/>
        <v>81.950734088120299</v>
      </c>
    </row>
    <row r="266" spans="4:6">
      <c r="D266" s="109">
        <v>256</v>
      </c>
      <c r="E266" s="102">
        <f t="shared" si="6"/>
        <v>10</v>
      </c>
      <c r="F266" s="102">
        <f t="shared" si="7"/>
        <v>81.950734088120299</v>
      </c>
    </row>
    <row r="267" spans="4:6">
      <c r="D267" s="109">
        <v>257</v>
      </c>
      <c r="E267" s="102">
        <f t="shared" si="6"/>
        <v>10</v>
      </c>
      <c r="F267" s="102">
        <f t="shared" si="7"/>
        <v>81.950734088120299</v>
      </c>
    </row>
    <row r="268" spans="4:6">
      <c r="D268" s="109">
        <v>258</v>
      </c>
      <c r="E268" s="102">
        <f t="shared" ref="E268:E331" si="8">CEILING(D268/$E$2,1)</f>
        <v>11</v>
      </c>
      <c r="F268" s="102">
        <f t="shared" si="7"/>
        <v>0</v>
      </c>
    </row>
    <row r="269" spans="4:6">
      <c r="D269" s="109">
        <v>259</v>
      </c>
      <c r="E269" s="102">
        <f t="shared" si="8"/>
        <v>11</v>
      </c>
      <c r="F269" s="102">
        <f t="shared" ref="F269:F332" si="9">IF(E269=E268,INDEX($B$2:$B$21,E269),0)</f>
        <v>67.621247934482383</v>
      </c>
    </row>
    <row r="270" spans="4:6">
      <c r="D270" s="109">
        <v>260</v>
      </c>
      <c r="E270" s="102">
        <f t="shared" si="8"/>
        <v>11</v>
      </c>
      <c r="F270" s="102">
        <f t="shared" si="9"/>
        <v>67.621247934482383</v>
      </c>
    </row>
    <row r="271" spans="4:6">
      <c r="D271" s="109">
        <v>261</v>
      </c>
      <c r="E271" s="102">
        <f t="shared" si="8"/>
        <v>11</v>
      </c>
      <c r="F271" s="102">
        <f t="shared" si="9"/>
        <v>67.621247934482383</v>
      </c>
    </row>
    <row r="272" spans="4:6">
      <c r="D272" s="109">
        <v>262</v>
      </c>
      <c r="E272" s="102">
        <f t="shared" si="8"/>
        <v>11</v>
      </c>
      <c r="F272" s="102">
        <f t="shared" si="9"/>
        <v>67.621247934482383</v>
      </c>
    </row>
    <row r="273" spans="4:6">
      <c r="D273" s="109">
        <v>263</v>
      </c>
      <c r="E273" s="102">
        <f t="shared" si="8"/>
        <v>11</v>
      </c>
      <c r="F273" s="102">
        <f t="shared" si="9"/>
        <v>67.621247934482383</v>
      </c>
    </row>
    <row r="274" spans="4:6">
      <c r="D274" s="109">
        <v>264</v>
      </c>
      <c r="E274" s="102">
        <f t="shared" si="8"/>
        <v>11</v>
      </c>
      <c r="F274" s="102">
        <f t="shared" si="9"/>
        <v>67.621247934482383</v>
      </c>
    </row>
    <row r="275" spans="4:6">
      <c r="D275" s="109">
        <v>265</v>
      </c>
      <c r="E275" s="102">
        <f t="shared" si="8"/>
        <v>11</v>
      </c>
      <c r="F275" s="102">
        <f t="shared" si="9"/>
        <v>67.621247934482383</v>
      </c>
    </row>
    <row r="276" spans="4:6">
      <c r="D276" s="109">
        <v>266</v>
      </c>
      <c r="E276" s="102">
        <f t="shared" si="8"/>
        <v>11</v>
      </c>
      <c r="F276" s="102">
        <f t="shared" si="9"/>
        <v>67.621247934482383</v>
      </c>
    </row>
    <row r="277" spans="4:6">
      <c r="D277" s="109">
        <v>267</v>
      </c>
      <c r="E277" s="102">
        <f t="shared" si="8"/>
        <v>11</v>
      </c>
      <c r="F277" s="102">
        <f t="shared" si="9"/>
        <v>67.621247934482383</v>
      </c>
    </row>
    <row r="278" spans="4:6">
      <c r="D278" s="109">
        <v>268</v>
      </c>
      <c r="E278" s="102">
        <f t="shared" si="8"/>
        <v>11</v>
      </c>
      <c r="F278" s="102">
        <f t="shared" si="9"/>
        <v>67.621247934482383</v>
      </c>
    </row>
    <row r="279" spans="4:6">
      <c r="D279" s="109">
        <v>269</v>
      </c>
      <c r="E279" s="102">
        <f t="shared" si="8"/>
        <v>11</v>
      </c>
      <c r="F279" s="102">
        <f t="shared" si="9"/>
        <v>67.621247934482383</v>
      </c>
    </row>
    <row r="280" spans="4:6">
      <c r="D280" s="109">
        <v>270</v>
      </c>
      <c r="E280" s="102">
        <f t="shared" si="8"/>
        <v>11</v>
      </c>
      <c r="F280" s="102">
        <f t="shared" si="9"/>
        <v>67.621247934482383</v>
      </c>
    </row>
    <row r="281" spans="4:6">
      <c r="D281" s="109">
        <v>271</v>
      </c>
      <c r="E281" s="102">
        <f t="shared" si="8"/>
        <v>11</v>
      </c>
      <c r="F281" s="102">
        <f t="shared" si="9"/>
        <v>67.621247934482383</v>
      </c>
    </row>
    <row r="282" spans="4:6">
      <c r="D282" s="109">
        <v>272</v>
      </c>
      <c r="E282" s="102">
        <f t="shared" si="8"/>
        <v>11</v>
      </c>
      <c r="F282" s="102">
        <f t="shared" si="9"/>
        <v>67.621247934482383</v>
      </c>
    </row>
    <row r="283" spans="4:6">
      <c r="D283" s="109">
        <v>273</v>
      </c>
      <c r="E283" s="102">
        <f t="shared" si="8"/>
        <v>11</v>
      </c>
      <c r="F283" s="102">
        <f t="shared" si="9"/>
        <v>67.621247934482383</v>
      </c>
    </row>
    <row r="284" spans="4:6">
      <c r="D284" s="109">
        <v>274</v>
      </c>
      <c r="E284" s="102">
        <f t="shared" si="8"/>
        <v>11</v>
      </c>
      <c r="F284" s="102">
        <f t="shared" si="9"/>
        <v>67.621247934482383</v>
      </c>
    </row>
    <row r="285" spans="4:6">
      <c r="D285" s="109">
        <v>275</v>
      </c>
      <c r="E285" s="102">
        <f t="shared" si="8"/>
        <v>11</v>
      </c>
      <c r="F285" s="102">
        <f t="shared" si="9"/>
        <v>67.621247934482383</v>
      </c>
    </row>
    <row r="286" spans="4:6">
      <c r="D286" s="109">
        <v>276</v>
      </c>
      <c r="E286" s="102">
        <f t="shared" si="8"/>
        <v>11</v>
      </c>
      <c r="F286" s="102">
        <f t="shared" si="9"/>
        <v>67.621247934482383</v>
      </c>
    </row>
    <row r="287" spans="4:6">
      <c r="D287" s="109">
        <v>277</v>
      </c>
      <c r="E287" s="102">
        <f t="shared" si="8"/>
        <v>11</v>
      </c>
      <c r="F287" s="102">
        <f t="shared" si="9"/>
        <v>67.621247934482383</v>
      </c>
    </row>
    <row r="288" spans="4:6">
      <c r="D288" s="109">
        <v>278</v>
      </c>
      <c r="E288" s="102">
        <f t="shared" si="8"/>
        <v>11</v>
      </c>
      <c r="F288" s="102">
        <f t="shared" si="9"/>
        <v>67.621247934482383</v>
      </c>
    </row>
    <row r="289" spans="4:6">
      <c r="D289" s="109">
        <v>279</v>
      </c>
      <c r="E289" s="102">
        <f t="shared" si="8"/>
        <v>11</v>
      </c>
      <c r="F289" s="102">
        <f t="shared" si="9"/>
        <v>67.621247934482383</v>
      </c>
    </row>
    <row r="290" spans="4:6">
      <c r="D290" s="109">
        <v>280</v>
      </c>
      <c r="E290" s="102">
        <f t="shared" si="8"/>
        <v>11</v>
      </c>
      <c r="F290" s="102">
        <f t="shared" si="9"/>
        <v>67.621247934482383</v>
      </c>
    </row>
    <row r="291" spans="4:6">
      <c r="D291" s="109">
        <v>281</v>
      </c>
      <c r="E291" s="102">
        <f t="shared" si="8"/>
        <v>11</v>
      </c>
      <c r="F291" s="102">
        <f t="shared" si="9"/>
        <v>67.621247934482383</v>
      </c>
    </row>
    <row r="292" spans="4:6">
      <c r="D292" s="109">
        <v>282</v>
      </c>
      <c r="E292" s="102">
        <f t="shared" si="8"/>
        <v>11</v>
      </c>
      <c r="F292" s="102">
        <f t="shared" si="9"/>
        <v>67.621247934482383</v>
      </c>
    </row>
    <row r="293" spans="4:6">
      <c r="D293" s="109">
        <v>283</v>
      </c>
      <c r="E293" s="102">
        <f t="shared" si="8"/>
        <v>12</v>
      </c>
      <c r="F293" s="102">
        <f t="shared" si="9"/>
        <v>0</v>
      </c>
    </row>
    <row r="294" spans="4:6">
      <c r="D294" s="109">
        <v>284</v>
      </c>
      <c r="E294" s="102">
        <f t="shared" si="8"/>
        <v>12</v>
      </c>
      <c r="F294" s="102">
        <f t="shared" si="9"/>
        <v>42.883117195451881</v>
      </c>
    </row>
    <row r="295" spans="4:6">
      <c r="D295" s="109">
        <v>285</v>
      </c>
      <c r="E295" s="102">
        <f t="shared" si="8"/>
        <v>12</v>
      </c>
      <c r="F295" s="102">
        <f t="shared" si="9"/>
        <v>42.883117195451881</v>
      </c>
    </row>
    <row r="296" spans="4:6">
      <c r="D296" s="109">
        <v>286</v>
      </c>
      <c r="E296" s="102">
        <f t="shared" si="8"/>
        <v>12</v>
      </c>
      <c r="F296" s="102">
        <f t="shared" si="9"/>
        <v>42.883117195451881</v>
      </c>
    </row>
    <row r="297" spans="4:6">
      <c r="D297" s="109">
        <v>287</v>
      </c>
      <c r="E297" s="102">
        <f t="shared" si="8"/>
        <v>12</v>
      </c>
      <c r="F297" s="102">
        <f t="shared" si="9"/>
        <v>42.883117195451881</v>
      </c>
    </row>
    <row r="298" spans="4:6">
      <c r="D298" s="109">
        <v>288</v>
      </c>
      <c r="E298" s="102">
        <f t="shared" si="8"/>
        <v>12</v>
      </c>
      <c r="F298" s="102">
        <f t="shared" si="9"/>
        <v>42.883117195451881</v>
      </c>
    </row>
    <row r="299" spans="4:6">
      <c r="D299" s="109">
        <v>289</v>
      </c>
      <c r="E299" s="102">
        <f t="shared" si="8"/>
        <v>12</v>
      </c>
      <c r="F299" s="102">
        <f t="shared" si="9"/>
        <v>42.883117195451881</v>
      </c>
    </row>
    <row r="300" spans="4:6">
      <c r="D300" s="109">
        <v>290</v>
      </c>
      <c r="E300" s="102">
        <f t="shared" si="8"/>
        <v>12</v>
      </c>
      <c r="F300" s="102">
        <f t="shared" si="9"/>
        <v>42.883117195451881</v>
      </c>
    </row>
    <row r="301" spans="4:6">
      <c r="D301" s="109">
        <v>291</v>
      </c>
      <c r="E301" s="102">
        <f t="shared" si="8"/>
        <v>12</v>
      </c>
      <c r="F301" s="102">
        <f t="shared" si="9"/>
        <v>42.883117195451881</v>
      </c>
    </row>
    <row r="302" spans="4:6">
      <c r="D302" s="109">
        <v>292</v>
      </c>
      <c r="E302" s="102">
        <f t="shared" si="8"/>
        <v>12</v>
      </c>
      <c r="F302" s="102">
        <f t="shared" si="9"/>
        <v>42.883117195451881</v>
      </c>
    </row>
    <row r="303" spans="4:6">
      <c r="D303" s="109">
        <v>293</v>
      </c>
      <c r="E303" s="102">
        <f t="shared" si="8"/>
        <v>12</v>
      </c>
      <c r="F303" s="102">
        <f t="shared" si="9"/>
        <v>42.883117195451881</v>
      </c>
    </row>
    <row r="304" spans="4:6">
      <c r="D304" s="109">
        <v>294</v>
      </c>
      <c r="E304" s="102">
        <f t="shared" si="8"/>
        <v>12</v>
      </c>
      <c r="F304" s="102">
        <f t="shared" si="9"/>
        <v>42.883117195451881</v>
      </c>
    </row>
    <row r="305" spans="4:6">
      <c r="D305" s="109">
        <v>295</v>
      </c>
      <c r="E305" s="102">
        <f t="shared" si="8"/>
        <v>12</v>
      </c>
      <c r="F305" s="102">
        <f t="shared" si="9"/>
        <v>42.883117195451881</v>
      </c>
    </row>
    <row r="306" spans="4:6">
      <c r="D306" s="109">
        <v>296</v>
      </c>
      <c r="E306" s="102">
        <f t="shared" si="8"/>
        <v>12</v>
      </c>
      <c r="F306" s="102">
        <f t="shared" si="9"/>
        <v>42.883117195451881</v>
      </c>
    </row>
    <row r="307" spans="4:6">
      <c r="D307" s="109">
        <v>297</v>
      </c>
      <c r="E307" s="102">
        <f t="shared" si="8"/>
        <v>12</v>
      </c>
      <c r="F307" s="102">
        <f t="shared" si="9"/>
        <v>42.883117195451881</v>
      </c>
    </row>
    <row r="308" spans="4:6">
      <c r="D308" s="109">
        <v>298</v>
      </c>
      <c r="E308" s="102">
        <f t="shared" si="8"/>
        <v>12</v>
      </c>
      <c r="F308" s="102">
        <f t="shared" si="9"/>
        <v>42.883117195451881</v>
      </c>
    </row>
    <row r="309" spans="4:6">
      <c r="D309" s="109">
        <v>299</v>
      </c>
      <c r="E309" s="102">
        <f t="shared" si="8"/>
        <v>12</v>
      </c>
      <c r="F309" s="102">
        <f t="shared" si="9"/>
        <v>42.883117195451881</v>
      </c>
    </row>
    <row r="310" spans="4:6">
      <c r="D310" s="109">
        <v>300</v>
      </c>
      <c r="E310" s="102">
        <f t="shared" si="8"/>
        <v>12</v>
      </c>
      <c r="F310" s="102">
        <f t="shared" si="9"/>
        <v>42.883117195451881</v>
      </c>
    </row>
    <row r="311" spans="4:6">
      <c r="D311" s="109">
        <v>301</v>
      </c>
      <c r="E311" s="102">
        <f t="shared" si="8"/>
        <v>12</v>
      </c>
      <c r="F311" s="102">
        <f t="shared" si="9"/>
        <v>42.883117195451881</v>
      </c>
    </row>
    <row r="312" spans="4:6">
      <c r="D312" s="109">
        <v>302</v>
      </c>
      <c r="E312" s="102">
        <f t="shared" si="8"/>
        <v>12</v>
      </c>
      <c r="F312" s="102">
        <f t="shared" si="9"/>
        <v>42.883117195451881</v>
      </c>
    </row>
    <row r="313" spans="4:6">
      <c r="D313" s="109">
        <v>303</v>
      </c>
      <c r="E313" s="102">
        <f t="shared" si="8"/>
        <v>12</v>
      </c>
      <c r="F313" s="102">
        <f t="shared" si="9"/>
        <v>42.883117195451881</v>
      </c>
    </row>
    <row r="314" spans="4:6">
      <c r="D314" s="109">
        <v>304</v>
      </c>
      <c r="E314" s="102">
        <f t="shared" si="8"/>
        <v>12</v>
      </c>
      <c r="F314" s="102">
        <f t="shared" si="9"/>
        <v>42.883117195451881</v>
      </c>
    </row>
    <row r="315" spans="4:6">
      <c r="D315" s="109">
        <v>305</v>
      </c>
      <c r="E315" s="102">
        <f t="shared" si="8"/>
        <v>12</v>
      </c>
      <c r="F315" s="102">
        <f t="shared" si="9"/>
        <v>42.883117195451881</v>
      </c>
    </row>
    <row r="316" spans="4:6">
      <c r="D316" s="109">
        <v>306</v>
      </c>
      <c r="E316" s="102">
        <f t="shared" si="8"/>
        <v>12</v>
      </c>
      <c r="F316" s="102">
        <f t="shared" si="9"/>
        <v>42.883117195451881</v>
      </c>
    </row>
    <row r="317" spans="4:6">
      <c r="D317" s="109">
        <v>307</v>
      </c>
      <c r="E317" s="102">
        <f t="shared" si="8"/>
        <v>12</v>
      </c>
      <c r="F317" s="102">
        <f t="shared" si="9"/>
        <v>42.883117195451881</v>
      </c>
    </row>
    <row r="318" spans="4:6">
      <c r="D318" s="109">
        <v>308</v>
      </c>
      <c r="E318" s="102">
        <f t="shared" si="8"/>
        <v>12</v>
      </c>
      <c r="F318" s="102">
        <f t="shared" si="9"/>
        <v>42.883117195451881</v>
      </c>
    </row>
    <row r="319" spans="4:6">
      <c r="D319" s="109">
        <v>309</v>
      </c>
      <c r="E319" s="102">
        <f t="shared" si="8"/>
        <v>13</v>
      </c>
      <c r="F319" s="102">
        <f t="shared" si="9"/>
        <v>0</v>
      </c>
    </row>
    <row r="320" spans="4:6">
      <c r="D320" s="109">
        <v>310</v>
      </c>
      <c r="E320" s="102">
        <f t="shared" si="8"/>
        <v>13</v>
      </c>
      <c r="F320" s="102">
        <f t="shared" si="9"/>
        <v>6.1288345392629395</v>
      </c>
    </row>
    <row r="321" spans="4:6">
      <c r="D321" s="109">
        <v>311</v>
      </c>
      <c r="E321" s="102">
        <f t="shared" si="8"/>
        <v>13</v>
      </c>
      <c r="F321" s="102">
        <f t="shared" si="9"/>
        <v>6.1288345392629395</v>
      </c>
    </row>
    <row r="322" spans="4:6">
      <c r="D322" s="109">
        <v>312</v>
      </c>
      <c r="E322" s="102">
        <f t="shared" si="8"/>
        <v>13</v>
      </c>
      <c r="F322" s="102">
        <f t="shared" si="9"/>
        <v>6.1288345392629395</v>
      </c>
    </row>
    <row r="323" spans="4:6">
      <c r="D323" s="109">
        <v>313</v>
      </c>
      <c r="E323" s="102">
        <f t="shared" si="8"/>
        <v>13</v>
      </c>
      <c r="F323" s="102">
        <f t="shared" si="9"/>
        <v>6.1288345392629395</v>
      </c>
    </row>
    <row r="324" spans="4:6">
      <c r="D324" s="109">
        <v>314</v>
      </c>
      <c r="E324" s="102">
        <f t="shared" si="8"/>
        <v>13</v>
      </c>
      <c r="F324" s="102">
        <f t="shared" si="9"/>
        <v>6.1288345392629395</v>
      </c>
    </row>
    <row r="325" spans="4:6">
      <c r="D325" s="109">
        <v>315</v>
      </c>
      <c r="E325" s="102">
        <f t="shared" si="8"/>
        <v>13</v>
      </c>
      <c r="F325" s="102">
        <f t="shared" si="9"/>
        <v>6.1288345392629395</v>
      </c>
    </row>
    <row r="326" spans="4:6">
      <c r="D326" s="109">
        <v>316</v>
      </c>
      <c r="E326" s="102">
        <f t="shared" si="8"/>
        <v>13</v>
      </c>
      <c r="F326" s="102">
        <f t="shared" si="9"/>
        <v>6.1288345392629395</v>
      </c>
    </row>
    <row r="327" spans="4:6">
      <c r="D327" s="109">
        <v>317</v>
      </c>
      <c r="E327" s="102">
        <f t="shared" si="8"/>
        <v>13</v>
      </c>
      <c r="F327" s="102">
        <f t="shared" si="9"/>
        <v>6.1288345392629395</v>
      </c>
    </row>
    <row r="328" spans="4:6">
      <c r="D328" s="109">
        <v>318</v>
      </c>
      <c r="E328" s="102">
        <f t="shared" si="8"/>
        <v>13</v>
      </c>
      <c r="F328" s="102">
        <f t="shared" si="9"/>
        <v>6.1288345392629395</v>
      </c>
    </row>
    <row r="329" spans="4:6">
      <c r="D329" s="109">
        <v>319</v>
      </c>
      <c r="E329" s="102">
        <f t="shared" si="8"/>
        <v>13</v>
      </c>
      <c r="F329" s="102">
        <f t="shared" si="9"/>
        <v>6.1288345392629395</v>
      </c>
    </row>
    <row r="330" spans="4:6">
      <c r="D330" s="109">
        <v>320</v>
      </c>
      <c r="E330" s="102">
        <f t="shared" si="8"/>
        <v>13</v>
      </c>
      <c r="F330" s="102">
        <f t="shared" si="9"/>
        <v>6.1288345392629395</v>
      </c>
    </row>
    <row r="331" spans="4:6">
      <c r="D331" s="109">
        <v>321</v>
      </c>
      <c r="E331" s="102">
        <f t="shared" si="8"/>
        <v>13</v>
      </c>
      <c r="F331" s="102">
        <f t="shared" si="9"/>
        <v>6.1288345392629395</v>
      </c>
    </row>
    <row r="332" spans="4:6">
      <c r="D332" s="109">
        <v>322</v>
      </c>
      <c r="E332" s="102">
        <f t="shared" ref="E332:E370" si="10">CEILING(D332/$E$2,1)</f>
        <v>13</v>
      </c>
      <c r="F332" s="102">
        <f t="shared" si="9"/>
        <v>6.1288345392629395</v>
      </c>
    </row>
    <row r="333" spans="4:6">
      <c r="D333" s="109">
        <v>323</v>
      </c>
      <c r="E333" s="102">
        <f t="shared" si="10"/>
        <v>13</v>
      </c>
      <c r="F333" s="102">
        <f t="shared" ref="F333:F370" si="11">IF(E333=E332,INDEX($B$2:$B$21,E333),0)</f>
        <v>6.1288345392629395</v>
      </c>
    </row>
    <row r="334" spans="4:6">
      <c r="D334" s="109">
        <v>324</v>
      </c>
      <c r="E334" s="102">
        <f t="shared" si="10"/>
        <v>13</v>
      </c>
      <c r="F334" s="102">
        <f t="shared" si="11"/>
        <v>6.1288345392629395</v>
      </c>
    </row>
    <row r="335" spans="4:6">
      <c r="D335" s="109">
        <v>325</v>
      </c>
      <c r="E335" s="102">
        <f t="shared" si="10"/>
        <v>13</v>
      </c>
      <c r="F335" s="102">
        <f t="shared" si="11"/>
        <v>6.1288345392629395</v>
      </c>
    </row>
    <row r="336" spans="4:6">
      <c r="D336" s="109">
        <v>326</v>
      </c>
      <c r="E336" s="102">
        <f t="shared" si="10"/>
        <v>13</v>
      </c>
      <c r="F336" s="102">
        <f t="shared" si="11"/>
        <v>6.1288345392629395</v>
      </c>
    </row>
    <row r="337" spans="4:6">
      <c r="D337" s="109">
        <v>327</v>
      </c>
      <c r="E337" s="102">
        <f t="shared" si="10"/>
        <v>13</v>
      </c>
      <c r="F337" s="102">
        <f t="shared" si="11"/>
        <v>6.1288345392629395</v>
      </c>
    </row>
    <row r="338" spans="4:6">
      <c r="D338" s="109">
        <v>328</v>
      </c>
      <c r="E338" s="102">
        <f t="shared" si="10"/>
        <v>13</v>
      </c>
      <c r="F338" s="102">
        <f t="shared" si="11"/>
        <v>6.1288345392629395</v>
      </c>
    </row>
    <row r="339" spans="4:6">
      <c r="D339" s="109">
        <v>329</v>
      </c>
      <c r="E339" s="102">
        <f t="shared" si="10"/>
        <v>13</v>
      </c>
      <c r="F339" s="102">
        <f t="shared" si="11"/>
        <v>6.1288345392629395</v>
      </c>
    </row>
    <row r="340" spans="4:6">
      <c r="D340" s="109">
        <v>330</v>
      </c>
      <c r="E340" s="102">
        <f t="shared" si="10"/>
        <v>13</v>
      </c>
      <c r="F340" s="102">
        <f t="shared" si="11"/>
        <v>6.1288345392629395</v>
      </c>
    </row>
    <row r="341" spans="4:6">
      <c r="D341" s="109">
        <v>331</v>
      </c>
      <c r="E341" s="102">
        <f t="shared" si="10"/>
        <v>13</v>
      </c>
      <c r="F341" s="102">
        <f t="shared" si="11"/>
        <v>6.1288345392629395</v>
      </c>
    </row>
    <row r="342" spans="4:6">
      <c r="D342" s="109">
        <v>332</v>
      </c>
      <c r="E342" s="102">
        <f t="shared" si="10"/>
        <v>13</v>
      </c>
      <c r="F342" s="102">
        <f t="shared" si="11"/>
        <v>6.1288345392629395</v>
      </c>
    </row>
    <row r="343" spans="4:6">
      <c r="D343" s="109">
        <v>333</v>
      </c>
      <c r="E343" s="102">
        <f t="shared" si="10"/>
        <v>13</v>
      </c>
      <c r="F343" s="102">
        <f t="shared" si="11"/>
        <v>6.1288345392629395</v>
      </c>
    </row>
    <row r="344" spans="4:6">
      <c r="D344" s="109">
        <v>334</v>
      </c>
      <c r="E344" s="102">
        <f t="shared" si="10"/>
        <v>13</v>
      </c>
      <c r="F344" s="102">
        <f t="shared" si="11"/>
        <v>6.1288345392629395</v>
      </c>
    </row>
    <row r="345" spans="4:6">
      <c r="D345" s="109">
        <v>335</v>
      </c>
      <c r="E345" s="102">
        <f t="shared" si="10"/>
        <v>14</v>
      </c>
      <c r="F345" s="102">
        <f t="shared" si="11"/>
        <v>0</v>
      </c>
    </row>
    <row r="346" spans="4:6">
      <c r="D346" s="109">
        <v>336</v>
      </c>
      <c r="E346" s="102">
        <f t="shared" si="10"/>
        <v>14</v>
      </c>
      <c r="F346" s="102">
        <f t="shared" si="11"/>
        <v>61.33943908412072</v>
      </c>
    </row>
    <row r="347" spans="4:6">
      <c r="D347" s="109">
        <v>337</v>
      </c>
      <c r="E347" s="102">
        <f t="shared" si="10"/>
        <v>14</v>
      </c>
      <c r="F347" s="102">
        <f t="shared" si="11"/>
        <v>61.33943908412072</v>
      </c>
    </row>
    <row r="348" spans="4:6">
      <c r="D348" s="109">
        <v>338</v>
      </c>
      <c r="E348" s="102">
        <f t="shared" si="10"/>
        <v>14</v>
      </c>
      <c r="F348" s="102">
        <f t="shared" si="11"/>
        <v>61.33943908412072</v>
      </c>
    </row>
    <row r="349" spans="4:6">
      <c r="D349" s="109">
        <v>339</v>
      </c>
      <c r="E349" s="102">
        <f t="shared" si="10"/>
        <v>14</v>
      </c>
      <c r="F349" s="102">
        <f t="shared" si="11"/>
        <v>61.33943908412072</v>
      </c>
    </row>
    <row r="350" spans="4:6">
      <c r="D350" s="109">
        <v>340</v>
      </c>
      <c r="E350" s="102">
        <f t="shared" si="10"/>
        <v>14</v>
      </c>
      <c r="F350" s="102">
        <f t="shared" si="11"/>
        <v>61.33943908412072</v>
      </c>
    </row>
    <row r="351" spans="4:6">
      <c r="D351" s="109">
        <v>341</v>
      </c>
      <c r="E351" s="102">
        <f t="shared" si="10"/>
        <v>14</v>
      </c>
      <c r="F351" s="102">
        <f t="shared" si="11"/>
        <v>61.33943908412072</v>
      </c>
    </row>
    <row r="352" spans="4:6">
      <c r="D352" s="109">
        <v>342</v>
      </c>
      <c r="E352" s="102">
        <f t="shared" si="10"/>
        <v>14</v>
      </c>
      <c r="F352" s="102">
        <f t="shared" si="11"/>
        <v>61.33943908412072</v>
      </c>
    </row>
    <row r="353" spans="4:6">
      <c r="D353" s="109">
        <v>343</v>
      </c>
      <c r="E353" s="102">
        <f t="shared" si="10"/>
        <v>14</v>
      </c>
      <c r="F353" s="102">
        <f t="shared" si="11"/>
        <v>61.33943908412072</v>
      </c>
    </row>
    <row r="354" spans="4:6">
      <c r="D354" s="109">
        <v>344</v>
      </c>
      <c r="E354" s="102">
        <f t="shared" si="10"/>
        <v>14</v>
      </c>
      <c r="F354" s="102">
        <f t="shared" si="11"/>
        <v>61.33943908412072</v>
      </c>
    </row>
    <row r="355" spans="4:6">
      <c r="D355" s="109">
        <v>345</v>
      </c>
      <c r="E355" s="102">
        <f t="shared" si="10"/>
        <v>14</v>
      </c>
      <c r="F355" s="102">
        <f t="shared" si="11"/>
        <v>61.33943908412072</v>
      </c>
    </row>
    <row r="356" spans="4:6">
      <c r="D356" s="109">
        <v>346</v>
      </c>
      <c r="E356" s="102">
        <f t="shared" si="10"/>
        <v>14</v>
      </c>
      <c r="F356" s="102">
        <f t="shared" si="11"/>
        <v>61.33943908412072</v>
      </c>
    </row>
    <row r="357" spans="4:6">
      <c r="D357" s="109">
        <v>347</v>
      </c>
      <c r="E357" s="102">
        <f t="shared" si="10"/>
        <v>14</v>
      </c>
      <c r="F357" s="102">
        <f t="shared" si="11"/>
        <v>61.33943908412072</v>
      </c>
    </row>
    <row r="358" spans="4:6">
      <c r="D358" s="109">
        <v>348</v>
      </c>
      <c r="E358" s="102">
        <f t="shared" si="10"/>
        <v>14</v>
      </c>
      <c r="F358" s="102">
        <f t="shared" si="11"/>
        <v>61.33943908412072</v>
      </c>
    </row>
    <row r="359" spans="4:6">
      <c r="D359" s="109">
        <v>349</v>
      </c>
      <c r="E359" s="102">
        <f t="shared" si="10"/>
        <v>14</v>
      </c>
      <c r="F359" s="102">
        <f t="shared" si="11"/>
        <v>61.33943908412072</v>
      </c>
    </row>
    <row r="360" spans="4:6">
      <c r="D360" s="109">
        <v>350</v>
      </c>
      <c r="E360" s="102">
        <f t="shared" si="10"/>
        <v>14</v>
      </c>
      <c r="F360" s="102">
        <f t="shared" si="11"/>
        <v>61.33943908412072</v>
      </c>
    </row>
    <row r="361" spans="4:6">
      <c r="D361" s="109">
        <v>351</v>
      </c>
      <c r="E361" s="102">
        <f t="shared" si="10"/>
        <v>14</v>
      </c>
      <c r="F361" s="102">
        <f t="shared" si="11"/>
        <v>61.33943908412072</v>
      </c>
    </row>
    <row r="362" spans="4:6">
      <c r="D362" s="109">
        <v>352</v>
      </c>
      <c r="E362" s="102">
        <f t="shared" si="10"/>
        <v>14</v>
      </c>
      <c r="F362" s="102">
        <f t="shared" si="11"/>
        <v>61.33943908412072</v>
      </c>
    </row>
    <row r="363" spans="4:6">
      <c r="D363" s="109">
        <v>353</v>
      </c>
      <c r="E363" s="102">
        <f t="shared" si="10"/>
        <v>14</v>
      </c>
      <c r="F363" s="102">
        <f t="shared" si="11"/>
        <v>61.33943908412072</v>
      </c>
    </row>
    <row r="364" spans="4:6">
      <c r="D364" s="109">
        <v>354</v>
      </c>
      <c r="E364" s="102">
        <f t="shared" si="10"/>
        <v>14</v>
      </c>
      <c r="F364" s="102">
        <f t="shared" si="11"/>
        <v>61.33943908412072</v>
      </c>
    </row>
    <row r="365" spans="4:6">
      <c r="D365" s="109">
        <v>355</v>
      </c>
      <c r="E365" s="102">
        <f t="shared" si="10"/>
        <v>14</v>
      </c>
      <c r="F365" s="102">
        <f t="shared" si="11"/>
        <v>61.33943908412072</v>
      </c>
    </row>
    <row r="366" spans="4:6">
      <c r="D366" s="109">
        <v>356</v>
      </c>
      <c r="E366" s="102">
        <f t="shared" si="10"/>
        <v>14</v>
      </c>
      <c r="F366" s="102">
        <f t="shared" si="11"/>
        <v>61.33943908412072</v>
      </c>
    </row>
    <row r="367" spans="4:6">
      <c r="D367" s="109">
        <v>357</v>
      </c>
      <c r="E367" s="102">
        <f t="shared" si="10"/>
        <v>14</v>
      </c>
      <c r="F367" s="102">
        <f t="shared" si="11"/>
        <v>61.33943908412072</v>
      </c>
    </row>
    <row r="368" spans="4:6">
      <c r="D368" s="109">
        <v>358</v>
      </c>
      <c r="E368" s="102">
        <f t="shared" si="10"/>
        <v>14</v>
      </c>
      <c r="F368" s="102">
        <f t="shared" si="11"/>
        <v>61.33943908412072</v>
      </c>
    </row>
    <row r="369" spans="4:6">
      <c r="D369" s="109">
        <v>359</v>
      </c>
      <c r="E369" s="102">
        <f t="shared" si="10"/>
        <v>14</v>
      </c>
      <c r="F369" s="102">
        <f t="shared" si="11"/>
        <v>61.33943908412072</v>
      </c>
    </row>
    <row r="370" spans="4:6">
      <c r="D370" s="109">
        <v>360</v>
      </c>
      <c r="E370" s="102">
        <f t="shared" si="10"/>
        <v>14</v>
      </c>
      <c r="F370" s="102">
        <f t="shared" si="11"/>
        <v>61.33943908412072</v>
      </c>
    </row>
    <row r="371" spans="4:6">
      <c r="D371" s="111"/>
    </row>
    <row r="372" spans="4:6">
      <c r="D372" s="111"/>
    </row>
    <row r="373" spans="4:6">
      <c r="D373" s="111"/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5</xdr:col>
                    <xdr:colOff>66675</xdr:colOff>
                    <xdr:row>0</xdr:row>
                    <xdr:rowOff>66675</xdr:rowOff>
                  </from>
                  <to>
                    <xdr:col>5</xdr:col>
                    <xdr:colOff>647700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workbookViewId="0"/>
  </sheetViews>
  <sheetFormatPr defaultRowHeight="14.25"/>
  <cols>
    <col min="1" max="16384" width="9" style="32"/>
  </cols>
  <sheetData>
    <row r="1" spans="1:6">
      <c r="A1" s="32" t="s">
        <v>18</v>
      </c>
    </row>
    <row r="2" spans="1:6">
      <c r="A2" s="32" t="s">
        <v>415</v>
      </c>
      <c r="B2" s="32" t="s">
        <v>418</v>
      </c>
      <c r="C2" s="32" t="s">
        <v>419</v>
      </c>
      <c r="D2" s="32" t="s">
        <v>420</v>
      </c>
      <c r="E2" s="32" t="s">
        <v>421</v>
      </c>
      <c r="F2" s="32" t="s">
        <v>420</v>
      </c>
    </row>
    <row r="3" spans="1:6">
      <c r="A3" s="32" t="s">
        <v>422</v>
      </c>
      <c r="B3" s="32">
        <v>40</v>
      </c>
      <c r="C3" s="32">
        <v>30</v>
      </c>
      <c r="D3" s="32">
        <v>25</v>
      </c>
      <c r="E3" s="32">
        <v>10</v>
      </c>
      <c r="F3" s="32">
        <v>0</v>
      </c>
    </row>
    <row r="4" spans="1:6">
      <c r="A4" s="32" t="s">
        <v>423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</row>
    <row r="5" spans="1:6">
      <c r="A5" s="32" t="s">
        <v>416</v>
      </c>
      <c r="B5" s="32">
        <v>5</v>
      </c>
      <c r="C5" s="32">
        <v>15</v>
      </c>
      <c r="D5" s="32">
        <v>0</v>
      </c>
      <c r="E5" s="32">
        <v>0</v>
      </c>
      <c r="F5" s="32">
        <v>10</v>
      </c>
    </row>
    <row r="6" spans="1:6">
      <c r="A6" s="32" t="s">
        <v>417</v>
      </c>
      <c r="B6" s="32">
        <v>0</v>
      </c>
      <c r="C6" s="32">
        <v>0</v>
      </c>
      <c r="D6" s="32">
        <v>40</v>
      </c>
      <c r="E6" s="32">
        <v>0</v>
      </c>
      <c r="F6" s="32">
        <v>10</v>
      </c>
    </row>
    <row r="7" spans="1:6">
      <c r="A7" s="32" t="s">
        <v>424</v>
      </c>
      <c r="B7" s="32">
        <v>0</v>
      </c>
      <c r="C7" s="32">
        <v>0</v>
      </c>
      <c r="D7" s="32">
        <v>0</v>
      </c>
      <c r="E7" s="32">
        <v>0</v>
      </c>
      <c r="F7" s="32">
        <v>5</v>
      </c>
    </row>
    <row r="8" spans="1:6">
      <c r="A8" s="32" t="s">
        <v>425</v>
      </c>
      <c r="B8" s="32">
        <v>0</v>
      </c>
      <c r="C8" s="32">
        <v>0</v>
      </c>
      <c r="D8" s="32">
        <v>15</v>
      </c>
      <c r="E8" s="32">
        <v>12</v>
      </c>
      <c r="F8" s="32">
        <v>10</v>
      </c>
    </row>
    <row r="9" spans="1:6">
      <c r="A9" s="32" t="s">
        <v>426</v>
      </c>
      <c r="B9" s="32">
        <v>0</v>
      </c>
      <c r="C9" s="32">
        <v>10</v>
      </c>
      <c r="D9" s="32">
        <v>15</v>
      </c>
      <c r="E9" s="32">
        <v>20</v>
      </c>
      <c r="F9" s="32">
        <v>15</v>
      </c>
    </row>
    <row r="10" spans="1:6">
      <c r="A10" s="32" t="s">
        <v>427</v>
      </c>
      <c r="B10" s="32">
        <v>0</v>
      </c>
      <c r="C10" s="32">
        <v>0</v>
      </c>
      <c r="D10" s="32">
        <v>10</v>
      </c>
      <c r="E10" s="32">
        <v>30</v>
      </c>
      <c r="F10" s="32">
        <v>40</v>
      </c>
    </row>
    <row r="12" spans="1:6">
      <c r="A12" s="32" t="s">
        <v>63</v>
      </c>
    </row>
    <row r="13" spans="1:6">
      <c r="A13" s="32" t="s">
        <v>431</v>
      </c>
    </row>
    <row r="14" spans="1:6">
      <c r="A14" s="32" t="s">
        <v>432</v>
      </c>
    </row>
    <row r="32" spans="1:14" s="36" customFormat="1">
      <c r="A32" s="36" t="s">
        <v>123</v>
      </c>
      <c r="C32" s="36" t="s">
        <v>418</v>
      </c>
      <c r="E32" s="36" t="s">
        <v>419</v>
      </c>
      <c r="H32" s="36" t="s">
        <v>420</v>
      </c>
      <c r="K32" s="36" t="s">
        <v>421</v>
      </c>
      <c r="N32" s="36" t="s">
        <v>420</v>
      </c>
    </row>
    <row r="33" spans="1:17" s="36" customFormat="1">
      <c r="A33" s="36" t="s">
        <v>415</v>
      </c>
      <c r="D33" s="36" t="s">
        <v>418</v>
      </c>
      <c r="G33" s="36" t="s">
        <v>419</v>
      </c>
      <c r="J33" s="36" t="s">
        <v>420</v>
      </c>
      <c r="M33" s="36" t="s">
        <v>421</v>
      </c>
      <c r="P33" s="36" t="s">
        <v>420</v>
      </c>
      <c r="Q33" s="36" t="s">
        <v>428</v>
      </c>
    </row>
    <row r="34" spans="1:17" s="36" customFormat="1">
      <c r="A34" s="36" t="s">
        <v>422</v>
      </c>
      <c r="B34" s="36">
        <v>0</v>
      </c>
      <c r="C34" s="36">
        <f t="shared" ref="C34:C41" si="0">D34</f>
        <v>40</v>
      </c>
      <c r="D34" s="36">
        <v>40</v>
      </c>
      <c r="E34" s="36">
        <v>0</v>
      </c>
      <c r="F34" s="36">
        <f t="shared" ref="F34:F41" si="1">G34</f>
        <v>30</v>
      </c>
      <c r="G34" s="36">
        <v>30</v>
      </c>
      <c r="H34" s="36">
        <v>0</v>
      </c>
      <c r="I34" s="36">
        <f t="shared" ref="I34:I41" si="2">J34</f>
        <v>25</v>
      </c>
      <c r="J34" s="36">
        <v>25</v>
      </c>
      <c r="K34" s="36">
        <v>0</v>
      </c>
      <c r="L34" s="36">
        <f t="shared" ref="L34:L41" si="3">M34</f>
        <v>10</v>
      </c>
      <c r="M34" s="36">
        <v>10</v>
      </c>
      <c r="N34" s="36">
        <v>0</v>
      </c>
      <c r="O34" s="36">
        <f t="shared" ref="O34:O41" si="4">P34</f>
        <v>0</v>
      </c>
      <c r="P34" s="36">
        <v>0</v>
      </c>
      <c r="Q34" s="36">
        <f t="shared" ref="Q34:Q41" si="5">SUM(D34:P34)</f>
        <v>170</v>
      </c>
    </row>
    <row r="35" spans="1:17" s="36" customFormat="1">
      <c r="A35" s="36" t="s">
        <v>423</v>
      </c>
      <c r="B35" s="36">
        <v>0</v>
      </c>
      <c r="C35" s="36">
        <f t="shared" si="0"/>
        <v>0</v>
      </c>
      <c r="D35" s="36">
        <v>0</v>
      </c>
      <c r="E35" s="36">
        <v>0</v>
      </c>
      <c r="F35" s="36">
        <f t="shared" si="1"/>
        <v>0</v>
      </c>
      <c r="G35" s="36">
        <v>0</v>
      </c>
      <c r="H35" s="36">
        <v>0</v>
      </c>
      <c r="I35" s="36">
        <f t="shared" si="2"/>
        <v>0</v>
      </c>
      <c r="J35" s="36">
        <v>0</v>
      </c>
      <c r="K35" s="36">
        <v>0</v>
      </c>
      <c r="L35" s="36">
        <f t="shared" si="3"/>
        <v>0</v>
      </c>
      <c r="M35" s="36">
        <v>0</v>
      </c>
      <c r="N35" s="36">
        <v>0</v>
      </c>
      <c r="O35" s="36">
        <f t="shared" si="4"/>
        <v>0</v>
      </c>
      <c r="P35" s="36">
        <v>0</v>
      </c>
      <c r="Q35" s="36">
        <f t="shared" si="5"/>
        <v>0</v>
      </c>
    </row>
    <row r="36" spans="1:17" s="36" customFormat="1">
      <c r="A36" s="36" t="s">
        <v>416</v>
      </c>
      <c r="B36" s="36">
        <v>0</v>
      </c>
      <c r="C36" s="36">
        <f t="shared" si="0"/>
        <v>5</v>
      </c>
      <c r="D36" s="36">
        <v>5</v>
      </c>
      <c r="E36" s="36">
        <v>0</v>
      </c>
      <c r="F36" s="36">
        <f t="shared" si="1"/>
        <v>15</v>
      </c>
      <c r="G36" s="36">
        <v>15</v>
      </c>
      <c r="H36" s="36">
        <v>0</v>
      </c>
      <c r="I36" s="36">
        <f t="shared" si="2"/>
        <v>0</v>
      </c>
      <c r="J36" s="36">
        <v>0</v>
      </c>
      <c r="K36" s="36">
        <v>0</v>
      </c>
      <c r="L36" s="36">
        <f t="shared" si="3"/>
        <v>0</v>
      </c>
      <c r="M36" s="36">
        <v>0</v>
      </c>
      <c r="N36" s="36">
        <v>0</v>
      </c>
      <c r="O36" s="36">
        <f t="shared" si="4"/>
        <v>10</v>
      </c>
      <c r="P36" s="36">
        <v>10</v>
      </c>
      <c r="Q36" s="36">
        <f t="shared" si="5"/>
        <v>55</v>
      </c>
    </row>
    <row r="37" spans="1:17" s="36" customFormat="1">
      <c r="A37" s="36" t="s">
        <v>417</v>
      </c>
      <c r="B37" s="36">
        <v>0</v>
      </c>
      <c r="C37" s="36">
        <f t="shared" si="0"/>
        <v>0</v>
      </c>
      <c r="D37" s="36">
        <v>0</v>
      </c>
      <c r="E37" s="36">
        <v>0</v>
      </c>
      <c r="F37" s="36">
        <f t="shared" si="1"/>
        <v>0</v>
      </c>
      <c r="G37" s="36">
        <v>0</v>
      </c>
      <c r="H37" s="36">
        <v>0</v>
      </c>
      <c r="I37" s="36">
        <f t="shared" si="2"/>
        <v>40</v>
      </c>
      <c r="J37" s="36">
        <v>40</v>
      </c>
      <c r="K37" s="36">
        <v>0</v>
      </c>
      <c r="L37" s="36">
        <f t="shared" si="3"/>
        <v>0</v>
      </c>
      <c r="M37" s="36">
        <v>0</v>
      </c>
      <c r="N37" s="36">
        <v>0</v>
      </c>
      <c r="O37" s="36">
        <f t="shared" si="4"/>
        <v>10</v>
      </c>
      <c r="P37" s="36">
        <v>10</v>
      </c>
      <c r="Q37" s="36">
        <f t="shared" si="5"/>
        <v>100</v>
      </c>
    </row>
    <row r="38" spans="1:17" s="36" customFormat="1">
      <c r="A38" s="36" t="s">
        <v>424</v>
      </c>
      <c r="B38" s="36">
        <v>0</v>
      </c>
      <c r="C38" s="36">
        <f t="shared" si="0"/>
        <v>0</v>
      </c>
      <c r="D38" s="36">
        <v>0</v>
      </c>
      <c r="E38" s="36">
        <v>0</v>
      </c>
      <c r="F38" s="36">
        <f t="shared" si="1"/>
        <v>0</v>
      </c>
      <c r="G38" s="36">
        <v>0</v>
      </c>
      <c r="H38" s="36">
        <v>0</v>
      </c>
      <c r="I38" s="36">
        <f t="shared" si="2"/>
        <v>0</v>
      </c>
      <c r="J38" s="36">
        <v>0</v>
      </c>
      <c r="K38" s="36">
        <v>0</v>
      </c>
      <c r="L38" s="36">
        <f t="shared" si="3"/>
        <v>0</v>
      </c>
      <c r="M38" s="36">
        <v>0</v>
      </c>
      <c r="N38" s="36">
        <v>0</v>
      </c>
      <c r="O38" s="36">
        <f t="shared" si="4"/>
        <v>5</v>
      </c>
      <c r="P38" s="36">
        <v>5</v>
      </c>
      <c r="Q38" s="36">
        <f t="shared" si="5"/>
        <v>10</v>
      </c>
    </row>
    <row r="39" spans="1:17" s="36" customFormat="1">
      <c r="A39" s="36" t="s">
        <v>425</v>
      </c>
      <c r="B39" s="36">
        <v>0</v>
      </c>
      <c r="C39" s="36">
        <f t="shared" si="0"/>
        <v>0</v>
      </c>
      <c r="D39" s="36">
        <v>0</v>
      </c>
      <c r="E39" s="36">
        <v>0</v>
      </c>
      <c r="F39" s="36">
        <f t="shared" si="1"/>
        <v>0</v>
      </c>
      <c r="G39" s="36">
        <v>0</v>
      </c>
      <c r="H39" s="36">
        <v>0</v>
      </c>
      <c r="I39" s="36">
        <f t="shared" si="2"/>
        <v>15</v>
      </c>
      <c r="J39" s="36">
        <v>15</v>
      </c>
      <c r="K39" s="36">
        <v>0</v>
      </c>
      <c r="L39" s="36">
        <f t="shared" si="3"/>
        <v>12</v>
      </c>
      <c r="M39" s="36">
        <v>12</v>
      </c>
      <c r="N39" s="36">
        <v>0</v>
      </c>
      <c r="O39" s="36">
        <f t="shared" si="4"/>
        <v>10</v>
      </c>
      <c r="P39" s="36">
        <v>10</v>
      </c>
      <c r="Q39" s="36">
        <f t="shared" si="5"/>
        <v>74</v>
      </c>
    </row>
    <row r="40" spans="1:17" s="36" customFormat="1">
      <c r="A40" s="36" t="s">
        <v>426</v>
      </c>
      <c r="B40" s="36">
        <v>0</v>
      </c>
      <c r="C40" s="36">
        <f t="shared" si="0"/>
        <v>0</v>
      </c>
      <c r="D40" s="36">
        <v>0</v>
      </c>
      <c r="E40" s="36">
        <v>0</v>
      </c>
      <c r="F40" s="36">
        <f t="shared" si="1"/>
        <v>10</v>
      </c>
      <c r="G40" s="36">
        <v>10</v>
      </c>
      <c r="H40" s="36">
        <v>0</v>
      </c>
      <c r="I40" s="36">
        <f t="shared" si="2"/>
        <v>15</v>
      </c>
      <c r="J40" s="36">
        <v>15</v>
      </c>
      <c r="K40" s="36">
        <v>0</v>
      </c>
      <c r="L40" s="36">
        <f t="shared" si="3"/>
        <v>20</v>
      </c>
      <c r="M40" s="36">
        <v>20</v>
      </c>
      <c r="N40" s="36">
        <v>0</v>
      </c>
      <c r="O40" s="36">
        <f t="shared" si="4"/>
        <v>15</v>
      </c>
      <c r="P40" s="36">
        <v>15</v>
      </c>
      <c r="Q40" s="36">
        <f t="shared" si="5"/>
        <v>120</v>
      </c>
    </row>
    <row r="41" spans="1:17" s="36" customFormat="1">
      <c r="A41" s="36" t="s">
        <v>427</v>
      </c>
      <c r="B41" s="36">
        <v>0</v>
      </c>
      <c r="C41" s="36">
        <f t="shared" si="0"/>
        <v>0</v>
      </c>
      <c r="D41" s="36">
        <v>0</v>
      </c>
      <c r="E41" s="36">
        <v>0</v>
      </c>
      <c r="F41" s="36">
        <f t="shared" si="1"/>
        <v>0</v>
      </c>
      <c r="G41" s="36">
        <v>0</v>
      </c>
      <c r="H41" s="36">
        <v>0</v>
      </c>
      <c r="I41" s="36">
        <f t="shared" si="2"/>
        <v>10</v>
      </c>
      <c r="J41" s="36">
        <v>10</v>
      </c>
      <c r="K41" s="36">
        <v>0</v>
      </c>
      <c r="L41" s="36">
        <f t="shared" si="3"/>
        <v>30</v>
      </c>
      <c r="M41" s="36">
        <v>30</v>
      </c>
      <c r="N41" s="36">
        <v>0</v>
      </c>
      <c r="O41" s="36">
        <f t="shared" si="4"/>
        <v>40</v>
      </c>
      <c r="P41" s="36">
        <v>40</v>
      </c>
      <c r="Q41" s="36">
        <f t="shared" si="5"/>
        <v>160</v>
      </c>
    </row>
    <row r="42" spans="1:17" s="36" customFormat="1">
      <c r="A42" s="36" t="s">
        <v>430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7" s="36" customFormat="1">
      <c r="A43" s="36" t="s">
        <v>428</v>
      </c>
      <c r="D43" s="36">
        <f>SUM(D34:D42)</f>
        <v>45</v>
      </c>
      <c r="G43" s="36">
        <f>SUM(G34:G42)</f>
        <v>55</v>
      </c>
      <c r="J43" s="36">
        <f>SUM(J34:J42)</f>
        <v>105</v>
      </c>
      <c r="M43" s="36">
        <f>SUM(M34:M42)</f>
        <v>72</v>
      </c>
      <c r="P43" s="36">
        <f>SUM(P34:P42)</f>
        <v>90</v>
      </c>
      <c r="Q43" s="36">
        <f>SUM(B43:P43)</f>
        <v>367</v>
      </c>
    </row>
    <row r="44" spans="1:17" s="36" customFormat="1">
      <c r="A44" s="36" t="s">
        <v>429</v>
      </c>
      <c r="B44" s="36">
        <v>0</v>
      </c>
      <c r="C44" s="36">
        <v>0</v>
      </c>
      <c r="D44" s="36">
        <f>+D43</f>
        <v>45</v>
      </c>
      <c r="E44" s="36">
        <f>+D44</f>
        <v>45</v>
      </c>
      <c r="F44" s="36">
        <f>+E44</f>
        <v>45</v>
      </c>
      <c r="G44" s="36">
        <f>F44+G43</f>
        <v>100</v>
      </c>
      <c r="H44" s="36">
        <f>+G44</f>
        <v>100</v>
      </c>
      <c r="I44" s="36">
        <f>+H44</f>
        <v>100</v>
      </c>
      <c r="J44" s="36">
        <f>I44+J43</f>
        <v>205</v>
      </c>
      <c r="K44" s="36">
        <f>+J44</f>
        <v>205</v>
      </c>
      <c r="L44" s="36">
        <f>+K44</f>
        <v>205</v>
      </c>
      <c r="M44" s="36">
        <f>L44+M43</f>
        <v>277</v>
      </c>
      <c r="N44" s="36">
        <f>M44</f>
        <v>277</v>
      </c>
      <c r="O44" s="36">
        <f>+N44</f>
        <v>277</v>
      </c>
      <c r="P44" s="36">
        <f>O44+P43</f>
        <v>367</v>
      </c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workbookViewId="0">
      <selection activeCell="F24" sqref="A13:F24"/>
    </sheetView>
  </sheetViews>
  <sheetFormatPr defaultRowHeight="14.25"/>
  <cols>
    <col min="1" max="16384" width="9" style="32"/>
  </cols>
  <sheetData>
    <row r="1" spans="1:4">
      <c r="A1" s="32" t="s">
        <v>16</v>
      </c>
    </row>
    <row r="2" spans="1:4">
      <c r="A2" s="32" t="s">
        <v>436</v>
      </c>
      <c r="B2" s="32" t="s">
        <v>437</v>
      </c>
    </row>
    <row r="3" spans="1:4">
      <c r="A3" s="32" t="s">
        <v>438</v>
      </c>
      <c r="B3" s="33">
        <v>0.19999999999999996</v>
      </c>
      <c r="C3" s="33"/>
      <c r="D3" s="33"/>
    </row>
    <row r="4" spans="1:4">
      <c r="A4" s="32" t="s">
        <v>439</v>
      </c>
      <c r="B4" s="33">
        <v>0.7</v>
      </c>
      <c r="C4" s="33"/>
      <c r="D4" s="33"/>
    </row>
    <row r="5" spans="1:4">
      <c r="A5" s="32" t="s">
        <v>440</v>
      </c>
      <c r="B5" s="33">
        <v>0.77</v>
      </c>
      <c r="C5" s="33"/>
      <c r="D5" s="33"/>
    </row>
    <row r="7" spans="1:4">
      <c r="A7" s="32" t="s">
        <v>63</v>
      </c>
    </row>
    <row r="8" spans="1:4">
      <c r="A8" s="32" t="s">
        <v>442</v>
      </c>
    </row>
    <row r="9" spans="1:4">
      <c r="A9" s="32" t="s">
        <v>443</v>
      </c>
    </row>
    <row r="26" spans="1:3">
      <c r="A26" s="32" t="s">
        <v>441</v>
      </c>
    </row>
    <row r="27" spans="1:3">
      <c r="A27" s="32" t="s">
        <v>440</v>
      </c>
      <c r="B27" s="33">
        <v>0.22999999999999998</v>
      </c>
      <c r="C27" s="33">
        <v>0.77</v>
      </c>
    </row>
    <row r="28" spans="1:3">
      <c r="A28" s="32" t="s">
        <v>439</v>
      </c>
      <c r="B28" s="33">
        <v>0.30000000000000004</v>
      </c>
      <c r="C28" s="33">
        <v>0.7</v>
      </c>
    </row>
    <row r="29" spans="1:3">
      <c r="A29" s="32" t="s">
        <v>438</v>
      </c>
      <c r="B29" s="33">
        <v>0.8</v>
      </c>
      <c r="C29" s="33">
        <v>0.19999999999999996</v>
      </c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55"/>
  <sheetViews>
    <sheetView showGridLines="0" topLeftCell="A10" workbookViewId="0">
      <selection activeCell="P10" sqref="P10"/>
    </sheetView>
  </sheetViews>
  <sheetFormatPr defaultRowHeight="12.75"/>
  <cols>
    <col min="1" max="1" width="15.5" style="14" customWidth="1"/>
    <col min="2" max="5" width="6.625" style="1" customWidth="1"/>
    <col min="6" max="11" width="6.625" style="2" customWidth="1"/>
    <col min="12" max="20" width="6.625" style="14" customWidth="1"/>
    <col min="21" max="16384" width="9" style="14"/>
  </cols>
  <sheetData>
    <row r="1" spans="1:19" ht="14.25">
      <c r="A1" s="17" t="s">
        <v>16</v>
      </c>
      <c r="B1" s="113" t="s">
        <v>361</v>
      </c>
    </row>
    <row r="2" spans="1:19" s="4" customFormat="1" ht="22.5" customHeight="1">
      <c r="A2" s="20" t="s">
        <v>20</v>
      </c>
      <c r="B2" s="20" t="s">
        <v>21</v>
      </c>
      <c r="C2" s="20" t="s">
        <v>22</v>
      </c>
      <c r="D2" s="20" t="s">
        <v>23</v>
      </c>
      <c r="E2" s="20" t="s">
        <v>24</v>
      </c>
      <c r="F2" s="21" t="s">
        <v>48</v>
      </c>
      <c r="G2" s="21" t="s">
        <v>45</v>
      </c>
      <c r="H2" s="21" t="s">
        <v>49</v>
      </c>
      <c r="I2" s="21" t="s">
        <v>25</v>
      </c>
      <c r="J2" s="21" t="s">
        <v>26</v>
      </c>
      <c r="K2" s="21" t="s">
        <v>27</v>
      </c>
    </row>
    <row r="3" spans="1:19" s="4" customFormat="1" ht="11.25">
      <c r="A3" s="5" t="s">
        <v>28</v>
      </c>
      <c r="B3" s="6">
        <v>0.2332155477031802</v>
      </c>
      <c r="C3" s="6">
        <v>0.21384928716904278</v>
      </c>
      <c r="D3" s="6">
        <v>0.20863309352517986</v>
      </c>
      <c r="E3" s="6">
        <v>0.15362318840579711</v>
      </c>
      <c r="F3" s="6">
        <v>0.21621621621621623</v>
      </c>
      <c r="G3" s="6">
        <v>0.25179856115107913</v>
      </c>
      <c r="H3" s="6">
        <v>0.18069306930693069</v>
      </c>
      <c r="I3" s="6">
        <v>0.22137404580152673</v>
      </c>
      <c r="J3" s="6">
        <v>0.20822622107969152</v>
      </c>
      <c r="K3" s="6">
        <v>0.16451612903225807</v>
      </c>
    </row>
    <row r="4" spans="1:19" s="4" customFormat="1" ht="11.25">
      <c r="A4" s="5" t="s">
        <v>29</v>
      </c>
      <c r="B4" s="6">
        <v>0.18021201413427562</v>
      </c>
      <c r="C4" s="6">
        <v>0.18126272912423624</v>
      </c>
      <c r="D4" s="6">
        <v>0.19184652278177458</v>
      </c>
      <c r="E4" s="6">
        <v>0.18260869565217391</v>
      </c>
      <c r="F4" s="6">
        <v>0.16216216216216217</v>
      </c>
      <c r="G4" s="6">
        <v>0.15107913669064749</v>
      </c>
      <c r="H4" s="6">
        <v>0.1608910891089109</v>
      </c>
      <c r="I4" s="6">
        <v>0.24173027989821882</v>
      </c>
      <c r="J4" s="6">
        <v>0.2416452442159383</v>
      </c>
      <c r="K4" s="6">
        <v>0.20967741935483872</v>
      </c>
      <c r="S4" s="7"/>
    </row>
    <row r="5" spans="1:19" s="4" customFormat="1" ht="11.25">
      <c r="A5" s="5" t="s">
        <v>30</v>
      </c>
      <c r="B5" s="6">
        <v>7.7738515901060068E-2</v>
      </c>
      <c r="C5" s="6">
        <v>5.7026476578411409E-2</v>
      </c>
      <c r="D5" s="6">
        <v>7.1942446043165464E-2</v>
      </c>
      <c r="E5" s="6">
        <v>8.1159420289855067E-2</v>
      </c>
      <c r="F5" s="6">
        <v>6.3063063063063057E-2</v>
      </c>
      <c r="G5" s="6">
        <v>5.2757793764988008E-2</v>
      </c>
      <c r="H5" s="6">
        <v>5.9405940594059403E-2</v>
      </c>
      <c r="I5" s="6">
        <v>5.0890585241730277E-2</v>
      </c>
      <c r="J5" s="6">
        <v>5.9125964010282778E-2</v>
      </c>
      <c r="K5" s="6">
        <v>5.4838709677419356E-2</v>
      </c>
    </row>
    <row r="6" spans="1:19" s="4" customFormat="1" ht="11.25">
      <c r="A6" s="5" t="s">
        <v>31</v>
      </c>
      <c r="B6" s="6">
        <v>8.4805653710247356E-2</v>
      </c>
      <c r="C6" s="6">
        <v>3.8696537678207736E-2</v>
      </c>
      <c r="D6" s="6">
        <v>3.3573141486810551E-2</v>
      </c>
      <c r="E6" s="6">
        <v>4.9275362318840582E-2</v>
      </c>
      <c r="F6" s="6">
        <v>3.3783783783783786E-2</v>
      </c>
      <c r="G6" s="6">
        <v>3.5971223021582732E-2</v>
      </c>
      <c r="H6" s="6">
        <v>5.6930693069306933E-2</v>
      </c>
      <c r="I6" s="6">
        <v>4.3256997455470736E-2</v>
      </c>
      <c r="J6" s="6">
        <v>2.570694087403599E-2</v>
      </c>
      <c r="K6" s="6">
        <v>2.2580645161290321E-2</v>
      </c>
    </row>
    <row r="7" spans="1:19" s="4" customFormat="1" ht="11.25">
      <c r="A7" s="5" t="s">
        <v>32</v>
      </c>
      <c r="B7" s="6">
        <v>8.4805653710247356E-2</v>
      </c>
      <c r="C7" s="6">
        <v>0.1079429735234216</v>
      </c>
      <c r="D7" s="6">
        <v>0.11510791366906475</v>
      </c>
      <c r="E7" s="6">
        <v>0.1072463768115942</v>
      </c>
      <c r="F7" s="6">
        <v>8.7837837837837843E-2</v>
      </c>
      <c r="G7" s="6">
        <v>0.10311750599520383</v>
      </c>
      <c r="H7" s="6">
        <v>8.6633663366336627E-2</v>
      </c>
      <c r="I7" s="6">
        <v>5.8524173027989825E-2</v>
      </c>
      <c r="J7" s="6">
        <v>7.4550128534704371E-2</v>
      </c>
      <c r="K7" s="6">
        <v>6.7741935483870974E-2</v>
      </c>
    </row>
    <row r="8" spans="1:19" s="4" customFormat="1" ht="11.25">
      <c r="A8" s="5" t="s">
        <v>33</v>
      </c>
      <c r="B8" s="6">
        <v>3.5335689045936397E-2</v>
      </c>
      <c r="C8" s="6">
        <v>6.1099796334012219E-2</v>
      </c>
      <c r="D8" s="6">
        <v>4.3165467625899283E-2</v>
      </c>
      <c r="E8" s="6">
        <v>6.9565217391304349E-2</v>
      </c>
      <c r="F8" s="6">
        <v>6.0810810810810814E-2</v>
      </c>
      <c r="G8" s="6">
        <v>4.5563549160671464E-2</v>
      </c>
      <c r="H8" s="6">
        <v>4.4554455445544552E-2</v>
      </c>
      <c r="I8" s="6">
        <v>3.3078880407124679E-2</v>
      </c>
      <c r="J8" s="6">
        <v>4.1131105398457581E-2</v>
      </c>
      <c r="K8" s="6">
        <v>7.4193548387096769E-2</v>
      </c>
    </row>
    <row r="9" spans="1:19" s="4" customFormat="1" ht="11.25">
      <c r="A9" s="5" t="s">
        <v>34</v>
      </c>
      <c r="B9" s="6">
        <v>4.2402826855123678E-2</v>
      </c>
      <c r="C9" s="6">
        <v>3.6659877800407331E-2</v>
      </c>
      <c r="D9" s="6">
        <v>6.235011990407674E-2</v>
      </c>
      <c r="E9" s="6">
        <v>7.2463768115942032E-2</v>
      </c>
      <c r="F9" s="6">
        <v>5.18018018018018E-2</v>
      </c>
      <c r="G9" s="6">
        <v>2.8776978417266189E-2</v>
      </c>
      <c r="H9" s="6">
        <v>4.2079207920792082E-2</v>
      </c>
      <c r="I9" s="6">
        <v>3.3078880407124679E-2</v>
      </c>
      <c r="J9" s="6">
        <v>4.6272493573264781E-2</v>
      </c>
      <c r="K9" s="6">
        <v>8.387096774193549E-2</v>
      </c>
    </row>
    <row r="10" spans="1:19" s="4" customFormat="1" ht="11.25">
      <c r="A10" s="5" t="s">
        <v>35</v>
      </c>
      <c r="B10" s="6">
        <v>3.8869257950530034E-2</v>
      </c>
      <c r="C10" s="6">
        <v>1.2219959266802444E-2</v>
      </c>
      <c r="D10" s="6">
        <v>9.5923261390887284E-3</v>
      </c>
      <c r="E10" s="6">
        <v>1.4492753623188406E-2</v>
      </c>
      <c r="F10" s="6">
        <v>1.1261261261261261E-2</v>
      </c>
      <c r="G10" s="6">
        <v>7.1942446043165471E-3</v>
      </c>
      <c r="H10" s="6">
        <v>1.7326732673267328E-2</v>
      </c>
      <c r="I10" s="6">
        <v>1.2722646310432569E-2</v>
      </c>
      <c r="J10" s="6">
        <v>2.5706940874035988E-3</v>
      </c>
      <c r="K10" s="6">
        <v>1.2903225806451613E-2</v>
      </c>
    </row>
    <row r="11" spans="1:19" s="4" customFormat="1" ht="11.25">
      <c r="A11" s="5" t="s">
        <v>36</v>
      </c>
      <c r="B11" s="6">
        <v>3.5335689045936397E-2</v>
      </c>
      <c r="C11" s="6">
        <v>4.8879837067209775E-2</v>
      </c>
      <c r="D11" s="6">
        <v>2.8776978417266189E-2</v>
      </c>
      <c r="E11" s="6">
        <v>2.318840579710145E-2</v>
      </c>
      <c r="F11" s="6">
        <v>2.4774774774774775E-2</v>
      </c>
      <c r="G11" s="6">
        <v>1.4388489208633094E-2</v>
      </c>
      <c r="H11" s="6">
        <v>4.2079207920792082E-2</v>
      </c>
      <c r="I11" s="6">
        <v>2.2900763358778626E-2</v>
      </c>
      <c r="J11" s="6">
        <v>2.056555269922879E-2</v>
      </c>
      <c r="K11" s="6">
        <v>1.2903225806451613E-2</v>
      </c>
    </row>
    <row r="12" spans="1:19" s="4" customFormat="1" ht="11.25">
      <c r="A12" s="5" t="s">
        <v>37</v>
      </c>
      <c r="B12" s="6">
        <v>3.1802120141342753E-2</v>
      </c>
      <c r="C12" s="6">
        <v>2.6476578411405296E-2</v>
      </c>
      <c r="D12" s="6">
        <v>2.8776978417266189E-2</v>
      </c>
      <c r="E12" s="6">
        <v>3.4782608695652174E-2</v>
      </c>
      <c r="F12" s="6">
        <v>4.5045045045045043E-2</v>
      </c>
      <c r="G12" s="6">
        <v>4.3165467625899283E-2</v>
      </c>
      <c r="H12" s="6">
        <v>3.2178217821782179E-2</v>
      </c>
      <c r="I12" s="6">
        <v>3.5623409669211195E-2</v>
      </c>
      <c r="J12" s="6">
        <v>3.0848329048843187E-2</v>
      </c>
      <c r="K12" s="6">
        <v>3.2258064516129031E-2</v>
      </c>
    </row>
    <row r="13" spans="1:19" s="4" customFormat="1" ht="11.25">
      <c r="A13" s="5" t="s">
        <v>50</v>
      </c>
      <c r="B13" s="6">
        <v>2.8268551236749116E-2</v>
      </c>
      <c r="C13" s="6">
        <v>6.720977596741344E-2</v>
      </c>
      <c r="D13" s="6">
        <v>7.1942446043165464E-2</v>
      </c>
      <c r="E13" s="6">
        <v>8.4057971014492749E-2</v>
      </c>
      <c r="F13" s="6">
        <v>9.0090090090090086E-2</v>
      </c>
      <c r="G13" s="6">
        <v>8.3932853717026384E-2</v>
      </c>
      <c r="H13" s="6">
        <v>0.10643564356435643</v>
      </c>
      <c r="I13" s="6">
        <v>0.11195928753180662</v>
      </c>
      <c r="J13" s="6">
        <v>0.11568123393316196</v>
      </c>
      <c r="K13" s="6">
        <v>0.12580645161290321</v>
      </c>
    </row>
    <row r="14" spans="1:19" s="4" customFormat="1" ht="11.25">
      <c r="A14" s="5" t="s">
        <v>38</v>
      </c>
      <c r="B14" s="6">
        <v>2.8268551236749116E-2</v>
      </c>
      <c r="C14" s="6">
        <v>8.1466395112016286E-3</v>
      </c>
      <c r="D14" s="6">
        <v>1.4388489208633094E-2</v>
      </c>
      <c r="E14" s="6">
        <v>8.6956521739130436E-3</v>
      </c>
      <c r="F14" s="6">
        <v>1.5765765765765764E-2</v>
      </c>
      <c r="G14" s="6">
        <v>2.1582733812949641E-2</v>
      </c>
      <c r="H14" s="6">
        <v>2.2277227722772276E-2</v>
      </c>
      <c r="I14" s="6">
        <v>1.5267175572519083E-2</v>
      </c>
      <c r="J14" s="6">
        <v>1.7994858611825194E-2</v>
      </c>
      <c r="K14" s="6">
        <v>1.935483870967742E-2</v>
      </c>
    </row>
    <row r="15" spans="1:19" s="4" customFormat="1" ht="11.25">
      <c r="A15" s="5" t="s">
        <v>39</v>
      </c>
      <c r="B15" s="6">
        <v>2.1201413427561839E-2</v>
      </c>
      <c r="C15" s="6">
        <v>4.0733197556008143E-3</v>
      </c>
      <c r="D15" s="6">
        <v>7.1942446043165471E-3</v>
      </c>
      <c r="E15" s="6">
        <v>5.7971014492753624E-3</v>
      </c>
      <c r="F15" s="6">
        <v>6.7567567567567571E-3</v>
      </c>
      <c r="G15" s="6">
        <v>7.1942446043165471E-3</v>
      </c>
      <c r="H15" s="6">
        <v>7.4257425742574254E-3</v>
      </c>
      <c r="I15" s="6">
        <v>5.0890585241730284E-3</v>
      </c>
      <c r="J15" s="6">
        <v>5.1413881748071976E-3</v>
      </c>
      <c r="K15" s="6">
        <v>6.4516129032258064E-3</v>
      </c>
    </row>
    <row r="16" spans="1:19" s="4" customFormat="1" ht="11.25">
      <c r="A16" s="5" t="s">
        <v>40</v>
      </c>
      <c r="B16" s="6">
        <v>1.4134275618374558E-2</v>
      </c>
      <c r="C16" s="6">
        <v>6.1099796334012219E-3</v>
      </c>
      <c r="D16" s="6">
        <v>2.3980815347721821E-3</v>
      </c>
      <c r="E16" s="6">
        <v>1.1594202898550725E-2</v>
      </c>
      <c r="F16" s="6">
        <v>1.5765765765765764E-2</v>
      </c>
      <c r="G16" s="6">
        <v>1.9184652278177457E-2</v>
      </c>
      <c r="H16" s="6">
        <v>1.2376237623762377E-2</v>
      </c>
      <c r="I16" s="6">
        <v>3.3078880407124679E-2</v>
      </c>
      <c r="J16" s="6">
        <v>3.0848329048843187E-2</v>
      </c>
      <c r="K16" s="6">
        <v>6.4516129032258064E-3</v>
      </c>
    </row>
    <row r="17" spans="1:21" s="4" customFormat="1" ht="11.25">
      <c r="A17" s="5" t="s">
        <v>41</v>
      </c>
      <c r="B17" s="6">
        <v>3.1802120141342753E-2</v>
      </c>
      <c r="C17" s="6">
        <v>2.4439918533604887E-2</v>
      </c>
      <c r="D17" s="6">
        <v>3.8369304556354913E-2</v>
      </c>
      <c r="E17" s="6">
        <v>3.1884057971014491E-2</v>
      </c>
      <c r="F17" s="6">
        <v>3.8288288288288286E-2</v>
      </c>
      <c r="G17" s="6">
        <v>4.5563549160671464E-2</v>
      </c>
      <c r="H17" s="6">
        <v>4.4554455445544552E-2</v>
      </c>
      <c r="I17" s="6">
        <v>2.7989821882951654E-2</v>
      </c>
      <c r="J17" s="6">
        <v>1.7994858611825194E-2</v>
      </c>
      <c r="K17" s="6">
        <v>2.2580645161290321E-2</v>
      </c>
    </row>
    <row r="18" spans="1:21" s="9" customFormat="1" ht="11.25">
      <c r="A18" s="8" t="s">
        <v>42</v>
      </c>
      <c r="B18" s="6">
        <v>3.1802120141342753E-2</v>
      </c>
      <c r="C18" s="6">
        <v>0.10386965376782077</v>
      </c>
      <c r="D18" s="6">
        <v>6.9544364508393283E-2</v>
      </c>
      <c r="E18" s="6">
        <v>7.2463768115942032E-2</v>
      </c>
      <c r="F18" s="6">
        <v>6.5315315315315314E-2</v>
      </c>
      <c r="G18" s="6">
        <v>7.9136690647482008E-2</v>
      </c>
      <c r="H18" s="6">
        <v>6.9306930693069313E-2</v>
      </c>
      <c r="I18" s="6">
        <v>5.3435114503816793E-2</v>
      </c>
      <c r="J18" s="6">
        <v>5.9125964010282778E-2</v>
      </c>
      <c r="K18" s="6">
        <v>8.387096774193549E-2</v>
      </c>
    </row>
    <row r="19" spans="1:21" s="9" customFormat="1" ht="11.25">
      <c r="A19" s="8" t="s">
        <v>43</v>
      </c>
      <c r="B19" s="6">
        <v>0</v>
      </c>
      <c r="C19" s="6">
        <v>0</v>
      </c>
      <c r="D19" s="6">
        <v>0</v>
      </c>
      <c r="E19" s="6">
        <v>0</v>
      </c>
      <c r="F19" s="6">
        <v>4.5045045045045045E-3</v>
      </c>
      <c r="G19" s="6">
        <v>7.1942446043165471E-3</v>
      </c>
      <c r="H19" s="6">
        <v>4.9504950495049506E-3</v>
      </c>
      <c r="I19" s="6">
        <v>0</v>
      </c>
      <c r="J19" s="6">
        <v>0</v>
      </c>
      <c r="K19" s="6">
        <v>0</v>
      </c>
    </row>
    <row r="20" spans="1:21" s="10" customFormat="1" ht="11.25">
      <c r="A20" s="5" t="s">
        <v>51</v>
      </c>
      <c r="B20" s="6">
        <v>0</v>
      </c>
      <c r="C20" s="6">
        <v>0</v>
      </c>
      <c r="D20" s="6">
        <v>2.3980815347721821E-3</v>
      </c>
      <c r="E20" s="6">
        <v>0</v>
      </c>
      <c r="F20" s="6">
        <v>0</v>
      </c>
      <c r="G20" s="6">
        <v>0</v>
      </c>
      <c r="H20" s="6">
        <v>2.4752475247524753E-3</v>
      </c>
      <c r="I20" s="6">
        <v>0</v>
      </c>
      <c r="J20" s="6">
        <v>2.5706940874035988E-3</v>
      </c>
      <c r="K20" s="6">
        <v>0</v>
      </c>
    </row>
    <row r="21" spans="1:21" s="9" customFormat="1" ht="11.25">
      <c r="A21" s="8" t="s">
        <v>44</v>
      </c>
      <c r="B21" s="6">
        <v>0</v>
      </c>
      <c r="C21" s="6">
        <v>2.0366598778004071E-3</v>
      </c>
      <c r="D21" s="6">
        <v>0</v>
      </c>
      <c r="E21" s="6">
        <v>0</v>
      </c>
      <c r="F21" s="6">
        <v>6.7567567567567571E-3</v>
      </c>
      <c r="G21" s="6">
        <v>2.3980815347721821E-3</v>
      </c>
      <c r="H21" s="6">
        <v>7.4257425742574254E-3</v>
      </c>
      <c r="I21" s="6">
        <v>0</v>
      </c>
      <c r="J21" s="6">
        <v>0</v>
      </c>
      <c r="K21" s="6">
        <v>0</v>
      </c>
    </row>
    <row r="22" spans="1:21" s="4" customFormat="1" ht="11.25">
      <c r="A22" s="11"/>
      <c r="B22" s="12"/>
      <c r="C22" s="12"/>
      <c r="D22" s="12"/>
      <c r="E22" s="13"/>
      <c r="F22" s="13"/>
      <c r="G22" s="13"/>
      <c r="H22" s="13"/>
      <c r="I22" s="13"/>
      <c r="J22" s="13"/>
      <c r="K22" s="13"/>
    </row>
    <row r="23" spans="1:21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21">
      <c r="A24" s="22" t="s">
        <v>63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5"/>
      <c r="U24" s="24"/>
    </row>
    <row r="25" spans="1:21">
      <c r="A25" s="24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5"/>
      <c r="U25" s="24"/>
    </row>
    <row r="26" spans="1:21">
      <c r="A26" s="24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5"/>
      <c r="U26" s="24"/>
    </row>
    <row r="27" spans="1:21">
      <c r="A27" s="2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5"/>
      <c r="U27" s="24"/>
    </row>
    <row r="28" spans="1:21">
      <c r="A28" s="2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3" customHeight="1">
      <c r="A29" s="2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36.75" customHeight="1">
      <c r="A30" s="24"/>
      <c r="B30" s="131" t="s">
        <v>52</v>
      </c>
      <c r="C30" s="131"/>
      <c r="D30" s="131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22.5">
      <c r="A31" s="24"/>
      <c r="B31" s="26" t="s">
        <v>28</v>
      </c>
      <c r="C31" s="26" t="s">
        <v>29</v>
      </c>
      <c r="D31" s="26" t="s">
        <v>32</v>
      </c>
      <c r="E31" s="26" t="s">
        <v>46</v>
      </c>
      <c r="F31" s="26" t="s">
        <v>42</v>
      </c>
      <c r="G31" s="27" t="s">
        <v>30</v>
      </c>
      <c r="H31" s="26" t="s">
        <v>33</v>
      </c>
      <c r="I31" s="27" t="s">
        <v>34</v>
      </c>
      <c r="J31" s="26" t="s">
        <v>31</v>
      </c>
      <c r="K31" s="26" t="s">
        <v>37</v>
      </c>
      <c r="L31" s="28" t="s">
        <v>41</v>
      </c>
      <c r="M31" s="28" t="s">
        <v>36</v>
      </c>
      <c r="N31" s="28" t="s">
        <v>38</v>
      </c>
      <c r="O31" s="28" t="s">
        <v>40</v>
      </c>
      <c r="P31" s="28" t="s">
        <v>35</v>
      </c>
      <c r="Q31" s="29" t="s">
        <v>39</v>
      </c>
      <c r="R31" s="29" t="s">
        <v>44</v>
      </c>
      <c r="S31" s="29" t="s">
        <v>43</v>
      </c>
      <c r="T31" s="28" t="s">
        <v>47</v>
      </c>
      <c r="U31" s="24"/>
    </row>
    <row r="32" spans="1:21">
      <c r="A32" s="2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24"/>
    </row>
    <row r="33" spans="1:21">
      <c r="A33" s="24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24"/>
    </row>
    <row r="34" spans="1:21">
      <c r="A34" s="24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24"/>
    </row>
    <row r="35" spans="1:21">
      <c r="A35" s="24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24"/>
    </row>
    <row r="36" spans="1:21">
      <c r="A36" s="24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24"/>
    </row>
    <row r="37" spans="1:21">
      <c r="A37" s="24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24"/>
    </row>
    <row r="38" spans="1:21">
      <c r="A38" s="24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24"/>
    </row>
    <row r="39" spans="1:21">
      <c r="A39" s="24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24"/>
    </row>
    <row r="40" spans="1:21">
      <c r="A40" s="24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24"/>
    </row>
    <row r="41" spans="1:21">
      <c r="A41" s="24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24"/>
    </row>
    <row r="42" spans="1:21">
      <c r="A42" s="24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24"/>
    </row>
    <row r="43" spans="1:21">
      <c r="A43" s="24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24"/>
    </row>
    <row r="44" spans="1:21">
      <c r="A44" s="24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24"/>
    </row>
    <row r="45" spans="1:21">
      <c r="A45" s="24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24"/>
    </row>
    <row r="46" spans="1:21">
      <c r="A46" s="24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24"/>
    </row>
    <row r="47" spans="1:21">
      <c r="A47" s="24"/>
      <c r="B47" s="23" t="s">
        <v>61</v>
      </c>
      <c r="C47" s="23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>
      <c r="A48" s="24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3">
      <c r="A49" s="24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3">
      <c r="A50" s="24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3" ht="15">
      <c r="A51" s="18" t="s">
        <v>62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9"/>
      <c r="V51" s="19"/>
      <c r="W51" s="19"/>
    </row>
    <row r="52" spans="1:23" ht="15">
      <c r="A52" s="18" t="s">
        <v>66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9"/>
      <c r="V52" s="19"/>
      <c r="W52" s="19"/>
    </row>
    <row r="53" spans="1:23" ht="15">
      <c r="A53" s="18" t="s">
        <v>68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19"/>
      <c r="W53" s="19"/>
    </row>
    <row r="54" spans="1:23" ht="15">
      <c r="A54" s="18" t="s">
        <v>67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9"/>
      <c r="V54" s="19"/>
      <c r="W54" s="19"/>
    </row>
    <row r="55" spans="1:23" ht="32.25">
      <c r="A55" s="3" t="s">
        <v>20</v>
      </c>
      <c r="B55" s="5" t="s">
        <v>28</v>
      </c>
      <c r="C55" s="5" t="s">
        <v>29</v>
      </c>
      <c r="D55" s="5" t="s">
        <v>32</v>
      </c>
      <c r="E55" s="5" t="s">
        <v>50</v>
      </c>
      <c r="F55" s="8" t="s">
        <v>42</v>
      </c>
      <c r="G55" s="5" t="s">
        <v>30</v>
      </c>
      <c r="H55" s="5" t="s">
        <v>33</v>
      </c>
      <c r="I55" s="5" t="s">
        <v>34</v>
      </c>
      <c r="J55" s="5" t="s">
        <v>31</v>
      </c>
      <c r="K55" s="5" t="s">
        <v>37</v>
      </c>
      <c r="L55" s="5" t="s">
        <v>41</v>
      </c>
      <c r="M55" s="5" t="s">
        <v>36</v>
      </c>
      <c r="N55" s="5" t="s">
        <v>38</v>
      </c>
      <c r="O55" s="5" t="s">
        <v>40</v>
      </c>
      <c r="P55" s="5" t="s">
        <v>35</v>
      </c>
      <c r="Q55" s="5" t="s">
        <v>39</v>
      </c>
      <c r="R55" s="8" t="s">
        <v>44</v>
      </c>
      <c r="S55" s="8" t="s">
        <v>43</v>
      </c>
      <c r="T55" s="5" t="s">
        <v>51</v>
      </c>
      <c r="U55" s="19"/>
      <c r="V55" s="19"/>
      <c r="W55" s="19"/>
    </row>
    <row r="56" spans="1:23">
      <c r="A56" s="16" t="s">
        <v>21</v>
      </c>
      <c r="B56" s="6">
        <v>0.2332155477031802</v>
      </c>
    </row>
    <row r="57" spans="1:23">
      <c r="A57" s="16" t="s">
        <v>60</v>
      </c>
      <c r="B57" s="6">
        <v>0.21384928716904278</v>
      </c>
    </row>
    <row r="58" spans="1:23">
      <c r="A58" s="16" t="s">
        <v>53</v>
      </c>
      <c r="B58" s="6">
        <v>0.20863309352517986</v>
      </c>
    </row>
    <row r="59" spans="1:23">
      <c r="A59" s="16" t="s">
        <v>54</v>
      </c>
      <c r="B59" s="6">
        <v>0.15362318840579711</v>
      </c>
    </row>
    <row r="60" spans="1:23">
      <c r="A60" s="16" t="s">
        <v>55</v>
      </c>
      <c r="B60" s="6">
        <v>0.21621621621621623</v>
      </c>
    </row>
    <row r="61" spans="1:23">
      <c r="A61" s="16" t="s">
        <v>56</v>
      </c>
      <c r="B61" s="6">
        <v>0.25179856115107913</v>
      </c>
    </row>
    <row r="62" spans="1:23">
      <c r="A62" s="16" t="s">
        <v>57</v>
      </c>
      <c r="B62" s="6">
        <v>0.18069306930693069</v>
      </c>
    </row>
    <row r="63" spans="1:23">
      <c r="A63" s="16" t="s">
        <v>58</v>
      </c>
      <c r="B63" s="6">
        <v>0.22137404580152673</v>
      </c>
    </row>
    <row r="64" spans="1:23">
      <c r="A64" s="16" t="s">
        <v>59</v>
      </c>
      <c r="B64" s="6">
        <v>0.20822622107969152</v>
      </c>
    </row>
    <row r="65" spans="1:20">
      <c r="A65" s="16" t="s">
        <v>27</v>
      </c>
      <c r="B65" s="6">
        <v>0.16451612903225807</v>
      </c>
    </row>
    <row r="66" spans="1:20" ht="15">
      <c r="A66" s="15"/>
      <c r="B66" s="15"/>
      <c r="C66" s="6">
        <v>0.18021201413427562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5">
      <c r="A67" s="15"/>
      <c r="B67" s="15"/>
      <c r="C67" s="6">
        <v>0.18126272912423624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5">
      <c r="A68" s="15"/>
      <c r="B68" s="15"/>
      <c r="C68" s="6">
        <v>0.19184652278177458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">
      <c r="A69" s="15"/>
      <c r="B69" s="15"/>
      <c r="C69" s="6">
        <v>0.18260869565217391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5">
      <c r="A70" s="15"/>
      <c r="B70" s="15"/>
      <c r="C70" s="6">
        <v>0.16216216216216217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5">
      <c r="A71" s="15"/>
      <c r="B71" s="15"/>
      <c r="C71" s="6">
        <v>0.15107913669064749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5">
      <c r="A72" s="15"/>
      <c r="B72" s="15"/>
      <c r="C72" s="6">
        <v>0.1608910891089109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5">
      <c r="A73" s="15"/>
      <c r="B73" s="15"/>
      <c r="C73" s="6">
        <v>0.24173027989821882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5">
      <c r="A74" s="15"/>
      <c r="B74" s="15"/>
      <c r="C74" s="6">
        <v>0.2416452442159383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5">
      <c r="A75" s="15"/>
      <c r="B75" s="15"/>
      <c r="C75" s="6">
        <v>0.20967741935483872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5">
      <c r="A76" s="15"/>
      <c r="B76" s="15"/>
      <c r="C76" s="15"/>
      <c r="D76" s="6">
        <v>8.4805653710247356E-2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5">
      <c r="A77" s="15"/>
      <c r="B77" s="15"/>
      <c r="C77" s="15"/>
      <c r="D77" s="6">
        <v>0.1079429735234216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5">
      <c r="A78" s="15"/>
      <c r="B78" s="15"/>
      <c r="C78" s="15"/>
      <c r="D78" s="6">
        <v>0.11510791366906475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5">
      <c r="A79" s="15"/>
      <c r="B79" s="15"/>
      <c r="C79" s="15"/>
      <c r="D79" s="6">
        <v>0.1072463768115942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5">
      <c r="A80" s="15"/>
      <c r="B80" s="15"/>
      <c r="C80" s="15"/>
      <c r="D80" s="6">
        <v>8.7837837837837843E-2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5">
      <c r="A81" s="15"/>
      <c r="B81" s="15"/>
      <c r="C81" s="15"/>
      <c r="D81" s="6">
        <v>0.10311750599520383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5">
      <c r="A82" s="15"/>
      <c r="B82" s="15"/>
      <c r="C82" s="15"/>
      <c r="D82" s="6">
        <v>8.6633663366336627E-2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5">
      <c r="A83" s="15"/>
      <c r="B83" s="15"/>
      <c r="C83" s="15"/>
      <c r="D83" s="6">
        <v>5.8524173027989825E-2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5">
      <c r="A84" s="15"/>
      <c r="B84" s="15"/>
      <c r="C84" s="15"/>
      <c r="D84" s="6">
        <v>7.4550128534704371E-2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5">
      <c r="A85" s="15"/>
      <c r="B85" s="15"/>
      <c r="C85" s="15"/>
      <c r="D85" s="6">
        <v>6.7741935483870974E-2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5">
      <c r="A86" s="15"/>
      <c r="B86" s="15"/>
      <c r="C86" s="15"/>
      <c r="D86" s="15"/>
      <c r="E86" s="6">
        <v>2.8268551236749116E-2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5">
      <c r="A87" s="15"/>
      <c r="B87" s="15"/>
      <c r="C87" s="15"/>
      <c r="D87" s="15"/>
      <c r="E87" s="6">
        <v>6.720977596741344E-2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5">
      <c r="A88" s="15"/>
      <c r="B88" s="15"/>
      <c r="C88" s="15"/>
      <c r="D88" s="15"/>
      <c r="E88" s="6">
        <v>7.1942446043165464E-2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5">
      <c r="A89" s="15"/>
      <c r="B89" s="15"/>
      <c r="C89" s="15"/>
      <c r="D89" s="15"/>
      <c r="E89" s="6">
        <v>8.4057971014492749E-2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5">
      <c r="A90" s="15"/>
      <c r="B90" s="15"/>
      <c r="C90" s="15"/>
      <c r="D90" s="15"/>
      <c r="E90" s="6">
        <v>9.0090090090090086E-2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5">
      <c r="A91" s="15"/>
      <c r="B91" s="15"/>
      <c r="C91" s="15"/>
      <c r="D91" s="15"/>
      <c r="E91" s="6">
        <v>8.3932853717026384E-2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5">
      <c r="A92" s="15"/>
      <c r="B92" s="15"/>
      <c r="C92" s="15"/>
      <c r="D92" s="15"/>
      <c r="E92" s="6">
        <v>0.10643564356435643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5">
      <c r="A93" s="15"/>
      <c r="B93" s="15"/>
      <c r="C93" s="15"/>
      <c r="D93" s="15"/>
      <c r="E93" s="6">
        <v>0.11195928753180662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5">
      <c r="A94" s="15"/>
      <c r="B94" s="15"/>
      <c r="C94" s="15"/>
      <c r="D94" s="15"/>
      <c r="E94" s="6">
        <v>0.11568123393316196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5">
      <c r="A95" s="15"/>
      <c r="B95" s="15"/>
      <c r="C95" s="15"/>
      <c r="D95" s="15"/>
      <c r="E95" s="6">
        <v>0.12580645161290321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5">
      <c r="A96" s="15"/>
      <c r="B96" s="15"/>
      <c r="C96" s="15"/>
      <c r="D96" s="15"/>
      <c r="E96" s="15"/>
      <c r="F96" s="6">
        <v>3.1802120141342753E-2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5">
      <c r="A97" s="15"/>
      <c r="B97" s="15"/>
      <c r="C97" s="15"/>
      <c r="D97" s="15"/>
      <c r="E97" s="15"/>
      <c r="F97" s="6">
        <v>0.10386965376782077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5">
      <c r="A98" s="15"/>
      <c r="B98" s="15"/>
      <c r="C98" s="15"/>
      <c r="D98" s="15"/>
      <c r="E98" s="15"/>
      <c r="F98" s="6">
        <v>6.9544364508393283E-2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5">
      <c r="A99" s="15"/>
      <c r="B99" s="15"/>
      <c r="C99" s="15"/>
      <c r="D99" s="15"/>
      <c r="E99" s="15"/>
      <c r="F99" s="6">
        <v>7.2463768115942032E-2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5">
      <c r="A100" s="15"/>
      <c r="B100" s="15"/>
      <c r="C100" s="15"/>
      <c r="D100" s="15"/>
      <c r="E100" s="15"/>
      <c r="F100" s="6">
        <v>6.5315315315315314E-2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5">
      <c r="A101" s="15"/>
      <c r="B101" s="15"/>
      <c r="C101" s="15"/>
      <c r="D101" s="15"/>
      <c r="E101" s="15"/>
      <c r="F101" s="6">
        <v>7.9136690647482008E-2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5">
      <c r="A102" s="15"/>
      <c r="B102" s="15"/>
      <c r="C102" s="15"/>
      <c r="D102" s="15"/>
      <c r="E102" s="15"/>
      <c r="F102" s="6">
        <v>6.9306930693069313E-2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5">
      <c r="A103" s="15"/>
      <c r="B103" s="15"/>
      <c r="C103" s="15"/>
      <c r="D103" s="15"/>
      <c r="E103" s="15"/>
      <c r="F103" s="6">
        <v>5.3435114503816793E-2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>
      <c r="A104" s="15"/>
      <c r="B104" s="15"/>
      <c r="C104" s="15"/>
      <c r="D104" s="15"/>
      <c r="E104" s="15"/>
      <c r="F104" s="6">
        <v>5.9125964010282778E-2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5"/>
      <c r="B105" s="15"/>
      <c r="C105" s="15"/>
      <c r="D105" s="15"/>
      <c r="E105" s="15"/>
      <c r="F105" s="6">
        <v>8.387096774193549E-2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">
      <c r="A106" s="15"/>
      <c r="B106" s="15"/>
      <c r="C106" s="15"/>
      <c r="D106" s="15"/>
      <c r="E106" s="15"/>
      <c r="F106" s="15"/>
      <c r="G106" s="6">
        <v>7.7738515901060068E-2</v>
      </c>
    </row>
    <row r="107" spans="1:20" ht="15">
      <c r="A107" s="15"/>
      <c r="B107" s="15"/>
      <c r="C107" s="15"/>
      <c r="D107" s="15"/>
      <c r="E107" s="15"/>
      <c r="F107" s="15"/>
      <c r="G107" s="6">
        <v>5.7026476578411409E-2</v>
      </c>
    </row>
    <row r="108" spans="1:20" ht="15">
      <c r="A108" s="15"/>
      <c r="B108" s="15"/>
      <c r="C108" s="15"/>
      <c r="D108" s="15"/>
      <c r="E108" s="15"/>
      <c r="F108" s="15"/>
      <c r="G108" s="6">
        <v>7.1942446043165464E-2</v>
      </c>
    </row>
    <row r="109" spans="1:20" ht="15">
      <c r="A109" s="15"/>
      <c r="B109" s="15"/>
      <c r="C109" s="15"/>
      <c r="D109" s="15"/>
      <c r="E109" s="15"/>
      <c r="F109" s="15"/>
      <c r="G109" s="6">
        <v>8.1159420289855067E-2</v>
      </c>
    </row>
    <row r="110" spans="1:20" ht="15">
      <c r="A110" s="15"/>
      <c r="B110" s="15"/>
      <c r="C110" s="15"/>
      <c r="D110" s="15"/>
      <c r="E110" s="15"/>
      <c r="F110" s="15"/>
      <c r="G110" s="6">
        <v>6.3063063063063057E-2</v>
      </c>
    </row>
    <row r="111" spans="1:20" ht="15">
      <c r="A111" s="15"/>
      <c r="B111" s="15"/>
      <c r="C111" s="15"/>
      <c r="D111" s="15"/>
      <c r="E111" s="15"/>
      <c r="F111" s="15"/>
      <c r="G111" s="6">
        <v>5.2757793764988008E-2</v>
      </c>
    </row>
    <row r="112" spans="1:20" ht="15">
      <c r="A112" s="15"/>
      <c r="B112" s="15"/>
      <c r="C112" s="15"/>
      <c r="D112" s="15"/>
      <c r="E112" s="15"/>
      <c r="F112" s="15"/>
      <c r="G112" s="6">
        <v>5.9405940594059403E-2</v>
      </c>
    </row>
    <row r="113" spans="1:9" ht="15">
      <c r="A113" s="15"/>
      <c r="B113" s="15"/>
      <c r="C113" s="15"/>
      <c r="D113" s="15"/>
      <c r="E113" s="15"/>
      <c r="F113" s="15"/>
      <c r="G113" s="6">
        <v>5.0890585241730277E-2</v>
      </c>
    </row>
    <row r="114" spans="1:9" ht="15">
      <c r="A114" s="15"/>
      <c r="B114" s="15"/>
      <c r="C114" s="15"/>
      <c r="D114" s="15"/>
      <c r="E114" s="15"/>
      <c r="F114" s="15"/>
      <c r="G114" s="6">
        <v>5.9125964010282778E-2</v>
      </c>
    </row>
    <row r="115" spans="1:9" ht="15">
      <c r="A115" s="15"/>
      <c r="B115" s="15"/>
      <c r="C115" s="15"/>
      <c r="D115" s="15"/>
      <c r="E115" s="15"/>
      <c r="F115" s="15"/>
      <c r="G115" s="6">
        <v>5.4838709677419356E-2</v>
      </c>
    </row>
    <row r="116" spans="1:9" ht="15">
      <c r="A116" s="15"/>
      <c r="B116" s="15"/>
      <c r="C116" s="15"/>
      <c r="D116" s="15"/>
      <c r="E116" s="15"/>
      <c r="F116" s="15"/>
      <c r="G116" s="15"/>
      <c r="H116" s="6">
        <v>3.5335689045936397E-2</v>
      </c>
    </row>
    <row r="117" spans="1:9" ht="15">
      <c r="A117" s="15"/>
      <c r="B117" s="15"/>
      <c r="C117" s="15"/>
      <c r="D117" s="15"/>
      <c r="E117" s="15"/>
      <c r="F117" s="15"/>
      <c r="G117" s="15"/>
      <c r="H117" s="6">
        <v>6.1099796334012219E-2</v>
      </c>
    </row>
    <row r="118" spans="1:9" ht="15">
      <c r="A118" s="15"/>
      <c r="B118" s="15"/>
      <c r="C118" s="15"/>
      <c r="D118" s="15"/>
      <c r="E118" s="15"/>
      <c r="F118" s="15"/>
      <c r="G118" s="15"/>
      <c r="H118" s="6">
        <v>4.3165467625899283E-2</v>
      </c>
    </row>
    <row r="119" spans="1:9" ht="15">
      <c r="A119" s="15"/>
      <c r="B119" s="15"/>
      <c r="C119" s="15"/>
      <c r="D119" s="15"/>
      <c r="E119" s="15"/>
      <c r="F119" s="15"/>
      <c r="G119" s="15"/>
      <c r="H119" s="6">
        <v>6.9565217391304349E-2</v>
      </c>
    </row>
    <row r="120" spans="1:9" ht="15">
      <c r="A120" s="15"/>
      <c r="B120" s="15"/>
      <c r="C120" s="15"/>
      <c r="D120" s="15"/>
      <c r="E120" s="15"/>
      <c r="F120" s="15"/>
      <c r="G120" s="15"/>
      <c r="H120" s="6">
        <v>6.0810810810810814E-2</v>
      </c>
    </row>
    <row r="121" spans="1:9" ht="15">
      <c r="A121" s="15"/>
      <c r="B121" s="15"/>
      <c r="C121" s="15"/>
      <c r="D121" s="15"/>
      <c r="E121" s="15"/>
      <c r="F121" s="15"/>
      <c r="G121" s="15"/>
      <c r="H121" s="6">
        <v>4.5563549160671464E-2</v>
      </c>
    </row>
    <row r="122" spans="1:9" ht="15">
      <c r="A122" s="15"/>
      <c r="B122" s="15"/>
      <c r="C122" s="15"/>
      <c r="D122" s="15"/>
      <c r="E122" s="15"/>
      <c r="F122" s="15"/>
      <c r="G122" s="15"/>
      <c r="H122" s="6">
        <v>4.4554455445544552E-2</v>
      </c>
    </row>
    <row r="123" spans="1:9" ht="15">
      <c r="A123" s="15"/>
      <c r="B123" s="15"/>
      <c r="C123" s="15"/>
      <c r="D123" s="15"/>
      <c r="E123" s="15"/>
      <c r="F123" s="15"/>
      <c r="G123" s="15"/>
      <c r="H123" s="6">
        <v>3.3078880407124679E-2</v>
      </c>
    </row>
    <row r="124" spans="1:9" ht="15">
      <c r="A124" s="15"/>
      <c r="B124" s="15"/>
      <c r="C124" s="15"/>
      <c r="D124" s="15"/>
      <c r="E124" s="15"/>
      <c r="F124" s="15"/>
      <c r="G124" s="15"/>
      <c r="H124" s="6">
        <v>4.1131105398457581E-2</v>
      </c>
    </row>
    <row r="125" spans="1:9" ht="15">
      <c r="A125" s="15"/>
      <c r="B125" s="15"/>
      <c r="C125" s="15"/>
      <c r="D125" s="15"/>
      <c r="E125" s="15"/>
      <c r="F125" s="15"/>
      <c r="G125" s="15"/>
      <c r="H125" s="6">
        <v>7.4193548387096769E-2</v>
      </c>
    </row>
    <row r="126" spans="1:9" ht="15">
      <c r="A126" s="15"/>
      <c r="B126" s="15"/>
      <c r="C126" s="15"/>
      <c r="D126" s="15"/>
      <c r="E126" s="15"/>
      <c r="F126" s="15"/>
      <c r="G126" s="15"/>
      <c r="H126" s="15"/>
      <c r="I126" s="6">
        <v>4.2402826855123678E-2</v>
      </c>
    </row>
    <row r="127" spans="1:9" ht="15">
      <c r="A127" s="15"/>
      <c r="B127" s="15"/>
      <c r="C127" s="15"/>
      <c r="D127" s="15"/>
      <c r="E127" s="15"/>
      <c r="F127" s="15"/>
      <c r="G127" s="15"/>
      <c r="H127" s="15"/>
      <c r="I127" s="6">
        <v>3.6659877800407331E-2</v>
      </c>
    </row>
    <row r="128" spans="1:9" ht="15">
      <c r="A128" s="15"/>
      <c r="B128" s="15"/>
      <c r="C128" s="15"/>
      <c r="D128" s="15"/>
      <c r="E128" s="15"/>
      <c r="F128" s="15"/>
      <c r="G128" s="15"/>
      <c r="H128" s="15"/>
      <c r="I128" s="6">
        <v>6.235011990407674E-2</v>
      </c>
    </row>
    <row r="129" spans="1:10" ht="15">
      <c r="A129" s="15"/>
      <c r="B129" s="15"/>
      <c r="C129" s="15"/>
      <c r="D129" s="15"/>
      <c r="E129" s="15"/>
      <c r="F129" s="15"/>
      <c r="G129" s="15"/>
      <c r="H129" s="15"/>
      <c r="I129" s="6">
        <v>7.2463768115942032E-2</v>
      </c>
    </row>
    <row r="130" spans="1:10" ht="15">
      <c r="A130" s="15"/>
      <c r="B130" s="15"/>
      <c r="C130" s="15"/>
      <c r="D130" s="15"/>
      <c r="E130" s="15"/>
      <c r="F130" s="15"/>
      <c r="G130" s="15"/>
      <c r="H130" s="15"/>
      <c r="I130" s="6">
        <v>5.18018018018018E-2</v>
      </c>
    </row>
    <row r="131" spans="1:10" ht="15">
      <c r="A131" s="15"/>
      <c r="B131" s="15"/>
      <c r="C131" s="15"/>
      <c r="D131" s="15"/>
      <c r="E131" s="15"/>
      <c r="F131" s="15"/>
      <c r="G131" s="15"/>
      <c r="H131" s="15"/>
      <c r="I131" s="6">
        <v>2.8776978417266189E-2</v>
      </c>
    </row>
    <row r="132" spans="1:10" ht="15">
      <c r="A132" s="15"/>
      <c r="B132" s="15"/>
      <c r="C132" s="15"/>
      <c r="D132" s="15"/>
      <c r="E132" s="15"/>
      <c r="F132" s="15"/>
      <c r="G132" s="15"/>
      <c r="H132" s="15"/>
      <c r="I132" s="6">
        <v>4.2079207920792082E-2</v>
      </c>
    </row>
    <row r="133" spans="1:10" ht="15">
      <c r="A133" s="15"/>
      <c r="B133" s="15"/>
      <c r="C133" s="15"/>
      <c r="D133" s="15"/>
      <c r="E133" s="15"/>
      <c r="F133" s="15"/>
      <c r="G133" s="15"/>
      <c r="H133" s="15"/>
      <c r="I133" s="6">
        <v>3.3078880407124679E-2</v>
      </c>
    </row>
    <row r="134" spans="1:10" ht="15">
      <c r="A134" s="15"/>
      <c r="B134" s="15"/>
      <c r="C134" s="15"/>
      <c r="D134" s="15"/>
      <c r="E134" s="15"/>
      <c r="F134" s="15"/>
      <c r="G134" s="15"/>
      <c r="H134" s="15"/>
      <c r="I134" s="6">
        <v>4.6272493573264781E-2</v>
      </c>
    </row>
    <row r="135" spans="1:10" ht="15">
      <c r="A135" s="15"/>
      <c r="B135" s="15"/>
      <c r="C135" s="15"/>
      <c r="D135" s="15"/>
      <c r="E135" s="15"/>
      <c r="F135" s="15"/>
      <c r="G135" s="15"/>
      <c r="H135" s="15"/>
      <c r="I135" s="6">
        <v>8.387096774193549E-2</v>
      </c>
    </row>
    <row r="136" spans="1:10" ht="15">
      <c r="A136" s="15"/>
      <c r="B136" s="15"/>
      <c r="C136" s="15"/>
      <c r="D136" s="15"/>
      <c r="E136" s="15"/>
      <c r="F136" s="15"/>
      <c r="G136" s="15"/>
      <c r="H136" s="15"/>
      <c r="I136" s="15"/>
      <c r="J136" s="6">
        <v>8.4805653710247356E-2</v>
      </c>
    </row>
    <row r="137" spans="1:10" ht="15">
      <c r="A137" s="15"/>
      <c r="B137" s="15"/>
      <c r="C137" s="15"/>
      <c r="D137" s="15"/>
      <c r="E137" s="15"/>
      <c r="F137" s="15"/>
      <c r="G137" s="15"/>
      <c r="H137" s="15"/>
      <c r="I137" s="15"/>
      <c r="J137" s="6">
        <v>3.8696537678207736E-2</v>
      </c>
    </row>
    <row r="138" spans="1:10" ht="15">
      <c r="A138" s="15"/>
      <c r="B138" s="15"/>
      <c r="C138" s="15"/>
      <c r="D138" s="15"/>
      <c r="E138" s="15"/>
      <c r="F138" s="15"/>
      <c r="G138" s="15"/>
      <c r="H138" s="15"/>
      <c r="I138" s="15"/>
      <c r="J138" s="6">
        <v>3.3573141486810551E-2</v>
      </c>
    </row>
    <row r="139" spans="1:10" ht="15">
      <c r="A139" s="15"/>
      <c r="B139" s="15"/>
      <c r="C139" s="15"/>
      <c r="D139" s="15"/>
      <c r="E139" s="15"/>
      <c r="F139" s="15"/>
      <c r="G139" s="15"/>
      <c r="H139" s="15"/>
      <c r="I139" s="15"/>
      <c r="J139" s="6">
        <v>4.9275362318840582E-2</v>
      </c>
    </row>
    <row r="140" spans="1:10" ht="15">
      <c r="A140" s="15"/>
      <c r="B140" s="15"/>
      <c r="C140" s="15"/>
      <c r="D140" s="15"/>
      <c r="E140" s="15"/>
      <c r="F140" s="15"/>
      <c r="G140" s="15"/>
      <c r="H140" s="15"/>
      <c r="I140" s="15"/>
      <c r="J140" s="6">
        <v>3.3783783783783786E-2</v>
      </c>
    </row>
    <row r="141" spans="1:10" ht="15">
      <c r="A141" s="15"/>
      <c r="B141" s="15"/>
      <c r="C141" s="15"/>
      <c r="D141" s="15"/>
      <c r="E141" s="15"/>
      <c r="F141" s="15"/>
      <c r="G141" s="15"/>
      <c r="H141" s="15"/>
      <c r="I141" s="15"/>
      <c r="J141" s="6">
        <v>3.5971223021582732E-2</v>
      </c>
    </row>
    <row r="142" spans="1:10" ht="15">
      <c r="A142" s="15"/>
      <c r="B142" s="15"/>
      <c r="C142" s="15"/>
      <c r="D142" s="15"/>
      <c r="E142" s="15"/>
      <c r="F142" s="15"/>
      <c r="G142" s="15"/>
      <c r="H142" s="15"/>
      <c r="I142" s="15"/>
      <c r="J142" s="6">
        <v>5.6930693069306933E-2</v>
      </c>
    </row>
    <row r="143" spans="1:10" ht="15">
      <c r="A143" s="15"/>
      <c r="B143" s="15"/>
      <c r="C143" s="15"/>
      <c r="D143" s="15"/>
      <c r="E143" s="15"/>
      <c r="F143" s="15"/>
      <c r="G143" s="15"/>
      <c r="H143" s="15"/>
      <c r="I143" s="15"/>
      <c r="J143" s="6">
        <v>4.3256997455470736E-2</v>
      </c>
    </row>
    <row r="144" spans="1:10" ht="15">
      <c r="A144" s="15"/>
      <c r="B144" s="15"/>
      <c r="C144" s="15"/>
      <c r="D144" s="15"/>
      <c r="E144" s="15"/>
      <c r="F144" s="15"/>
      <c r="G144" s="15"/>
      <c r="H144" s="15"/>
      <c r="I144" s="15"/>
      <c r="J144" s="6">
        <v>2.570694087403599E-2</v>
      </c>
    </row>
    <row r="145" spans="1:12" ht="15">
      <c r="A145" s="15"/>
      <c r="B145" s="15"/>
      <c r="C145" s="15"/>
      <c r="D145" s="15"/>
      <c r="E145" s="15"/>
      <c r="F145" s="15"/>
      <c r="G145" s="15"/>
      <c r="H145" s="15"/>
      <c r="I145" s="15"/>
      <c r="J145" s="6">
        <v>2.2580645161290321E-2</v>
      </c>
    </row>
    <row r="146" spans="1:12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6">
        <v>3.1802120141342753E-2</v>
      </c>
    </row>
    <row r="147" spans="1:12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6">
        <v>2.6476578411405296E-2</v>
      </c>
    </row>
    <row r="148" spans="1:12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6">
        <v>2.8776978417266189E-2</v>
      </c>
    </row>
    <row r="149" spans="1:12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6">
        <v>3.4782608695652174E-2</v>
      </c>
    </row>
    <row r="150" spans="1:12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6">
        <v>4.5045045045045043E-2</v>
      </c>
    </row>
    <row r="151" spans="1:12">
      <c r="K151" s="6">
        <v>4.3165467625899283E-2</v>
      </c>
    </row>
    <row r="152" spans="1:12">
      <c r="K152" s="6">
        <v>3.2178217821782179E-2</v>
      </c>
    </row>
    <row r="153" spans="1:12">
      <c r="K153" s="6">
        <v>3.5623409669211195E-2</v>
      </c>
    </row>
    <row r="154" spans="1:12">
      <c r="K154" s="6">
        <v>3.0848329048843187E-2</v>
      </c>
    </row>
    <row r="155" spans="1:12">
      <c r="K155" s="6">
        <v>3.2258064516129031E-2</v>
      </c>
    </row>
    <row r="156" spans="1:12">
      <c r="L156" s="6">
        <v>3.1802120141342753E-2</v>
      </c>
    </row>
    <row r="157" spans="1:12">
      <c r="L157" s="6">
        <v>2.4439918533604887E-2</v>
      </c>
    </row>
    <row r="158" spans="1:12">
      <c r="L158" s="6">
        <v>3.8369304556354913E-2</v>
      </c>
    </row>
    <row r="159" spans="1:12">
      <c r="L159" s="6">
        <v>3.1884057971014491E-2</v>
      </c>
    </row>
    <row r="160" spans="1:12">
      <c r="L160" s="6">
        <v>3.8288288288288286E-2</v>
      </c>
    </row>
    <row r="161" spans="12:14">
      <c r="L161" s="6">
        <v>4.5563549160671464E-2</v>
      </c>
    </row>
    <row r="162" spans="12:14">
      <c r="L162" s="6">
        <v>4.4554455445544552E-2</v>
      </c>
    </row>
    <row r="163" spans="12:14">
      <c r="L163" s="6">
        <v>2.7989821882951654E-2</v>
      </c>
    </row>
    <row r="164" spans="12:14">
      <c r="L164" s="6">
        <v>1.7994858611825194E-2</v>
      </c>
    </row>
    <row r="165" spans="12:14">
      <c r="L165" s="6">
        <v>2.2580645161290321E-2</v>
      </c>
    </row>
    <row r="166" spans="12:14">
      <c r="M166" s="6">
        <v>3.5335689045936397E-2</v>
      </c>
    </row>
    <row r="167" spans="12:14">
      <c r="M167" s="6">
        <v>4.8879837067209775E-2</v>
      </c>
    </row>
    <row r="168" spans="12:14">
      <c r="M168" s="6">
        <v>2.8776978417266189E-2</v>
      </c>
    </row>
    <row r="169" spans="12:14">
      <c r="M169" s="6">
        <v>2.318840579710145E-2</v>
      </c>
    </row>
    <row r="170" spans="12:14">
      <c r="M170" s="6">
        <v>2.4774774774774775E-2</v>
      </c>
    </row>
    <row r="171" spans="12:14">
      <c r="M171" s="6">
        <v>1.4388489208633094E-2</v>
      </c>
    </row>
    <row r="172" spans="12:14">
      <c r="M172" s="6">
        <v>4.2079207920792082E-2</v>
      </c>
    </row>
    <row r="173" spans="12:14">
      <c r="M173" s="6">
        <v>2.2900763358778626E-2</v>
      </c>
    </row>
    <row r="174" spans="12:14">
      <c r="M174" s="6">
        <v>2.056555269922879E-2</v>
      </c>
    </row>
    <row r="175" spans="12:14">
      <c r="M175" s="6">
        <v>1.2903225806451613E-2</v>
      </c>
    </row>
    <row r="176" spans="12:14">
      <c r="N176" s="6">
        <v>2.8268551236749116E-2</v>
      </c>
    </row>
    <row r="177" spans="14:15">
      <c r="N177" s="6">
        <v>8.1466395112016286E-3</v>
      </c>
    </row>
    <row r="178" spans="14:15">
      <c r="N178" s="6">
        <v>1.4388489208633094E-2</v>
      </c>
    </row>
    <row r="179" spans="14:15">
      <c r="N179" s="6">
        <v>8.6956521739130436E-3</v>
      </c>
    </row>
    <row r="180" spans="14:15">
      <c r="N180" s="6">
        <v>1.5765765765765764E-2</v>
      </c>
    </row>
    <row r="181" spans="14:15">
      <c r="N181" s="6">
        <v>2.1582733812949641E-2</v>
      </c>
    </row>
    <row r="182" spans="14:15">
      <c r="N182" s="6">
        <v>2.2277227722772276E-2</v>
      </c>
    </row>
    <row r="183" spans="14:15">
      <c r="N183" s="6">
        <v>1.5267175572519083E-2</v>
      </c>
    </row>
    <row r="184" spans="14:15">
      <c r="N184" s="6">
        <v>1.7994858611825194E-2</v>
      </c>
    </row>
    <row r="185" spans="14:15">
      <c r="N185" s="6">
        <v>1.935483870967742E-2</v>
      </c>
    </row>
    <row r="186" spans="14:15">
      <c r="O186" s="6">
        <v>1.4134275618374558E-2</v>
      </c>
    </row>
    <row r="187" spans="14:15">
      <c r="O187" s="6">
        <v>6.1099796334012219E-3</v>
      </c>
    </row>
    <row r="188" spans="14:15">
      <c r="O188" s="6">
        <v>2.3980815347721821E-3</v>
      </c>
    </row>
    <row r="189" spans="14:15">
      <c r="O189" s="6">
        <v>1.1594202898550725E-2</v>
      </c>
    </row>
    <row r="190" spans="14:15">
      <c r="O190" s="6">
        <v>1.5765765765765764E-2</v>
      </c>
    </row>
    <row r="191" spans="14:15">
      <c r="O191" s="6">
        <v>1.9184652278177457E-2</v>
      </c>
    </row>
    <row r="192" spans="14:15">
      <c r="O192" s="6">
        <v>1.2376237623762377E-2</v>
      </c>
    </row>
    <row r="193" spans="15:17">
      <c r="O193" s="6">
        <v>3.3078880407124679E-2</v>
      </c>
    </row>
    <row r="194" spans="15:17">
      <c r="O194" s="6">
        <v>3.0848329048843187E-2</v>
      </c>
    </row>
    <row r="195" spans="15:17">
      <c r="O195" s="6">
        <v>6.4516129032258064E-3</v>
      </c>
    </row>
    <row r="196" spans="15:17">
      <c r="P196" s="6">
        <v>3.8869257950530034E-2</v>
      </c>
    </row>
    <row r="197" spans="15:17">
      <c r="P197" s="6">
        <v>1.2219959266802444E-2</v>
      </c>
    </row>
    <row r="198" spans="15:17">
      <c r="P198" s="6">
        <v>9.5923261390887284E-3</v>
      </c>
    </row>
    <row r="199" spans="15:17">
      <c r="P199" s="6">
        <v>1.4492753623188406E-2</v>
      </c>
    </row>
    <row r="200" spans="15:17">
      <c r="P200" s="6">
        <v>1.1261261261261261E-2</v>
      </c>
    </row>
    <row r="201" spans="15:17">
      <c r="P201" s="6">
        <v>7.1942446043165471E-3</v>
      </c>
    </row>
    <row r="202" spans="15:17">
      <c r="P202" s="6">
        <v>1.7326732673267328E-2</v>
      </c>
    </row>
    <row r="203" spans="15:17">
      <c r="P203" s="6">
        <v>1.2722646310432569E-2</v>
      </c>
    </row>
    <row r="204" spans="15:17">
      <c r="P204" s="6">
        <v>2.5706940874035988E-3</v>
      </c>
    </row>
    <row r="205" spans="15:17">
      <c r="P205" s="6">
        <v>1.2903225806451613E-2</v>
      </c>
    </row>
    <row r="206" spans="15:17">
      <c r="Q206" s="6">
        <v>2.1201413427561839E-2</v>
      </c>
    </row>
    <row r="207" spans="15:17">
      <c r="Q207" s="6">
        <v>4.0733197556008143E-3</v>
      </c>
    </row>
    <row r="208" spans="15:17">
      <c r="Q208" s="6">
        <v>7.1942446043165471E-3</v>
      </c>
    </row>
    <row r="209" spans="17:18">
      <c r="Q209" s="6">
        <v>5.7971014492753624E-3</v>
      </c>
    </row>
    <row r="210" spans="17:18">
      <c r="Q210" s="6">
        <v>6.7567567567567571E-3</v>
      </c>
    </row>
    <row r="211" spans="17:18">
      <c r="Q211" s="6">
        <v>7.1942446043165471E-3</v>
      </c>
    </row>
    <row r="212" spans="17:18">
      <c r="Q212" s="6">
        <v>7.4257425742574254E-3</v>
      </c>
    </row>
    <row r="213" spans="17:18">
      <c r="Q213" s="6">
        <v>5.0890585241730284E-3</v>
      </c>
    </row>
    <row r="214" spans="17:18">
      <c r="Q214" s="6">
        <v>5.1413881748071976E-3</v>
      </c>
    </row>
    <row r="215" spans="17:18">
      <c r="Q215" s="6">
        <v>6.4516129032258064E-3</v>
      </c>
    </row>
    <row r="216" spans="17:18">
      <c r="R216" s="6">
        <v>0</v>
      </c>
    </row>
    <row r="217" spans="17:18">
      <c r="R217" s="6">
        <v>2.0366598778004071E-3</v>
      </c>
    </row>
    <row r="218" spans="17:18">
      <c r="R218" s="6">
        <v>0</v>
      </c>
    </row>
    <row r="219" spans="17:18">
      <c r="R219" s="6">
        <v>0</v>
      </c>
    </row>
    <row r="220" spans="17:18">
      <c r="R220" s="6">
        <v>6.7567567567567571E-3</v>
      </c>
    </row>
    <row r="221" spans="17:18">
      <c r="R221" s="6">
        <v>2.3980815347721821E-3</v>
      </c>
    </row>
    <row r="222" spans="17:18">
      <c r="R222" s="6">
        <v>7.4257425742574254E-3</v>
      </c>
    </row>
    <row r="223" spans="17:18">
      <c r="R223" s="6">
        <v>0</v>
      </c>
    </row>
    <row r="224" spans="17:18">
      <c r="R224" s="6">
        <v>0</v>
      </c>
    </row>
    <row r="225" spans="2:20">
      <c r="R225" s="6">
        <v>0</v>
      </c>
    </row>
    <row r="226" spans="2:20">
      <c r="S226" s="6">
        <v>0</v>
      </c>
    </row>
    <row r="227" spans="2:20">
      <c r="S227" s="6">
        <v>0</v>
      </c>
    </row>
    <row r="228" spans="2:20">
      <c r="S228" s="6">
        <v>0</v>
      </c>
    </row>
    <row r="229" spans="2:20">
      <c r="S229" s="6">
        <v>0</v>
      </c>
    </row>
    <row r="230" spans="2:20">
      <c r="S230" s="6">
        <v>4.5045045045045045E-3</v>
      </c>
    </row>
    <row r="231" spans="2:20">
      <c r="S231" s="6">
        <v>7.1942446043165471E-3</v>
      </c>
    </row>
    <row r="232" spans="2:20">
      <c r="S232" s="6">
        <v>4.9504950495049506E-3</v>
      </c>
    </row>
    <row r="233" spans="2:20">
      <c r="S233" s="6">
        <v>0</v>
      </c>
    </row>
    <row r="234" spans="2:20">
      <c r="S234" s="6">
        <v>0</v>
      </c>
    </row>
    <row r="235" spans="2:20">
      <c r="S235" s="6">
        <v>0</v>
      </c>
    </row>
    <row r="236" spans="2:20">
      <c r="T236" s="6">
        <v>0</v>
      </c>
    </row>
    <row r="237" spans="2:20">
      <c r="T237" s="6">
        <v>0</v>
      </c>
    </row>
    <row r="238" spans="2:20" s="19" customFormat="1">
      <c r="B238" s="2"/>
      <c r="C238" s="2"/>
      <c r="D238" s="2"/>
      <c r="E238" s="2"/>
      <c r="F238" s="2"/>
      <c r="G238" s="2"/>
      <c r="H238" s="2"/>
      <c r="I238" s="2"/>
      <c r="J238" s="2"/>
      <c r="K238" s="2"/>
      <c r="T238" s="6">
        <v>2.3980815347721821E-3</v>
      </c>
    </row>
    <row r="239" spans="2:20" s="19" customFormat="1">
      <c r="B239" s="2"/>
      <c r="C239" s="2"/>
      <c r="D239" s="2"/>
      <c r="E239" s="2"/>
      <c r="F239" s="2"/>
      <c r="G239" s="2"/>
      <c r="H239" s="2"/>
      <c r="I239" s="2"/>
      <c r="J239" s="2"/>
      <c r="K239" s="2"/>
      <c r="T239" s="6">
        <v>0</v>
      </c>
    </row>
    <row r="240" spans="2:20" s="19" customFormat="1">
      <c r="B240" s="2"/>
      <c r="C240" s="2"/>
      <c r="D240" s="2"/>
      <c r="E240" s="2"/>
      <c r="F240" s="2"/>
      <c r="G240" s="2"/>
      <c r="H240" s="2"/>
      <c r="I240" s="2"/>
      <c r="J240" s="2"/>
      <c r="K240" s="2"/>
      <c r="T240" s="6">
        <v>0</v>
      </c>
    </row>
    <row r="241" spans="2:20" s="19" customFormat="1">
      <c r="B241" s="2"/>
      <c r="C241" s="2"/>
      <c r="D241" s="2"/>
      <c r="E241" s="2"/>
      <c r="F241" s="2"/>
      <c r="G241" s="2"/>
      <c r="H241" s="2"/>
      <c r="I241" s="2"/>
      <c r="J241" s="2"/>
      <c r="K241" s="2"/>
      <c r="T241" s="6">
        <v>0</v>
      </c>
    </row>
    <row r="242" spans="2:20" s="19" customFormat="1">
      <c r="B242" s="2"/>
      <c r="C242" s="2"/>
      <c r="D242" s="2"/>
      <c r="E242" s="2"/>
      <c r="F242" s="2"/>
      <c r="G242" s="2"/>
      <c r="H242" s="2"/>
      <c r="I242" s="2"/>
      <c r="J242" s="2"/>
      <c r="K242" s="2"/>
      <c r="T242" s="6">
        <v>2.4752475247524753E-3</v>
      </c>
    </row>
    <row r="243" spans="2:20" s="19" customFormat="1">
      <c r="B243" s="2"/>
      <c r="C243" s="2"/>
      <c r="D243" s="2"/>
      <c r="E243" s="2"/>
      <c r="F243" s="2"/>
      <c r="G243" s="2"/>
      <c r="H243" s="2"/>
      <c r="I243" s="2"/>
      <c r="J243" s="2"/>
      <c r="K243" s="2"/>
      <c r="T243" s="6">
        <v>0</v>
      </c>
    </row>
    <row r="244" spans="2:20" s="19" customFormat="1">
      <c r="B244" s="2"/>
      <c r="C244" s="2"/>
      <c r="D244" s="2"/>
      <c r="E244" s="2"/>
      <c r="F244" s="2"/>
      <c r="G244" s="2"/>
      <c r="H244" s="2"/>
      <c r="I244" s="2"/>
      <c r="J244" s="2"/>
      <c r="K244" s="2"/>
      <c r="T244" s="6">
        <v>2.5706940874035988E-3</v>
      </c>
    </row>
    <row r="245" spans="2:20" s="19" customFormat="1">
      <c r="B245" s="2"/>
      <c r="C245" s="2"/>
      <c r="D245" s="2"/>
      <c r="E245" s="2"/>
      <c r="F245" s="2"/>
      <c r="G245" s="2"/>
      <c r="H245" s="2"/>
      <c r="I245" s="2"/>
      <c r="J245" s="2"/>
      <c r="K245" s="2"/>
      <c r="T245" s="6">
        <v>0</v>
      </c>
    </row>
    <row r="246" spans="2:20" s="19" customFormat="1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20" s="19" customFormat="1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20" s="19" customFormat="1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20" s="19" customFormat="1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20" s="19" customFormat="1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20" s="19" customFormat="1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20" s="19" customFormat="1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20" s="19" customFormat="1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20" s="19" customFormat="1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20" s="19" customFormat="1">
      <c r="B255" s="2"/>
      <c r="C255" s="2"/>
      <c r="D255" s="2"/>
      <c r="E255" s="2"/>
      <c r="F255" s="2"/>
      <c r="G255" s="2"/>
      <c r="H255" s="2"/>
      <c r="I255" s="2"/>
      <c r="J255" s="2"/>
      <c r="K255" s="2"/>
    </row>
  </sheetData>
  <mergeCells count="20">
    <mergeCell ref="S32:S46"/>
    <mergeCell ref="T32:T46"/>
    <mergeCell ref="M32:M46"/>
    <mergeCell ref="N32:N46"/>
    <mergeCell ref="O32:O46"/>
    <mergeCell ref="P32:P46"/>
    <mergeCell ref="Q32:Q46"/>
    <mergeCell ref="R32:R46"/>
    <mergeCell ref="L32:L46"/>
    <mergeCell ref="B30:D30"/>
    <mergeCell ref="B32:B46"/>
    <mergeCell ref="C32:C46"/>
    <mergeCell ref="D32:D46"/>
    <mergeCell ref="E32:E46"/>
    <mergeCell ref="F32:F46"/>
    <mergeCell ref="G32:G46"/>
    <mergeCell ref="H32:H46"/>
    <mergeCell ref="I32:I46"/>
    <mergeCell ref="J32:J46"/>
    <mergeCell ref="K32:K46"/>
  </mergeCells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6"/>
  <sheetViews>
    <sheetView showGridLines="0" workbookViewId="0">
      <selection activeCell="G35" sqref="A19:G35"/>
    </sheetView>
  </sheetViews>
  <sheetFormatPr defaultRowHeight="14.25"/>
  <cols>
    <col min="1" max="16384" width="9" style="45"/>
  </cols>
  <sheetData>
    <row r="1" spans="1:2">
      <c r="A1" s="45" t="s">
        <v>18</v>
      </c>
      <c r="B1" s="114" t="s">
        <v>361</v>
      </c>
    </row>
    <row r="2" spans="1:2">
      <c r="A2" s="46" t="s">
        <v>69</v>
      </c>
      <c r="B2" s="46" t="s">
        <v>70</v>
      </c>
    </row>
    <row r="3" spans="1:2">
      <c r="A3" s="46" t="s">
        <v>71</v>
      </c>
      <c r="B3" s="46">
        <v>89</v>
      </c>
    </row>
    <row r="4" spans="1:2">
      <c r="A4" s="46" t="s">
        <v>72</v>
      </c>
      <c r="B4" s="46">
        <v>25</v>
      </c>
    </row>
    <row r="5" spans="1:2">
      <c r="A5" s="46" t="s">
        <v>73</v>
      </c>
      <c r="B5" s="46">
        <v>13</v>
      </c>
    </row>
    <row r="6" spans="1:2">
      <c r="A6" s="46" t="s">
        <v>74</v>
      </c>
      <c r="B6" s="46">
        <v>10</v>
      </c>
    </row>
    <row r="7" spans="1:2">
      <c r="A7" s="46" t="s">
        <v>75</v>
      </c>
      <c r="B7" s="46">
        <v>64</v>
      </c>
    </row>
    <row r="8" spans="1:2">
      <c r="A8" s="46" t="s">
        <v>76</v>
      </c>
      <c r="B8" s="46">
        <v>53</v>
      </c>
    </row>
    <row r="9" spans="1:2">
      <c r="A9" s="46" t="s">
        <v>77</v>
      </c>
      <c r="B9" s="46">
        <v>44</v>
      </c>
    </row>
    <row r="10" spans="1:2">
      <c r="A10" s="46" t="s">
        <v>78</v>
      </c>
      <c r="B10" s="46">
        <v>84</v>
      </c>
    </row>
    <row r="11" spans="1:2">
      <c r="A11" s="46" t="s">
        <v>79</v>
      </c>
      <c r="B11" s="46">
        <v>59</v>
      </c>
    </row>
    <row r="12" spans="1:2">
      <c r="A12" s="46" t="s">
        <v>80</v>
      </c>
      <c r="B12" s="46">
        <v>81</v>
      </c>
    </row>
    <row r="13" spans="1:2">
      <c r="A13" s="46" t="s">
        <v>81</v>
      </c>
      <c r="B13" s="46">
        <v>17</v>
      </c>
    </row>
    <row r="15" spans="1:2">
      <c r="A15" s="47" t="s">
        <v>130</v>
      </c>
    </row>
    <row r="16" spans="1:2">
      <c r="A16" s="47" t="s">
        <v>131</v>
      </c>
    </row>
    <row r="17" spans="1:7">
      <c r="A17" s="47" t="s">
        <v>132</v>
      </c>
    </row>
    <row r="19" spans="1:7" ht="42" customHeight="1">
      <c r="A19" s="132" t="s">
        <v>140</v>
      </c>
      <c r="B19" s="133"/>
      <c r="C19" s="133"/>
      <c r="D19" s="133"/>
      <c r="E19" s="133"/>
      <c r="F19" s="133"/>
      <c r="G19" s="133"/>
    </row>
    <row r="36" spans="1:3">
      <c r="A36" s="45" t="s">
        <v>133</v>
      </c>
    </row>
    <row r="38" spans="1:3">
      <c r="A38" s="45" t="s">
        <v>134</v>
      </c>
    </row>
    <row r="39" spans="1:3">
      <c r="A39" s="45" t="s">
        <v>135</v>
      </c>
    </row>
    <row r="41" spans="1:3">
      <c r="A41" s="46" t="s">
        <v>136</v>
      </c>
      <c r="B41" s="46" t="s">
        <v>137</v>
      </c>
      <c r="C41" s="46" t="s">
        <v>138</v>
      </c>
    </row>
    <row r="42" spans="1:3">
      <c r="A42" s="46" t="s">
        <v>139</v>
      </c>
      <c r="B42" s="46">
        <v>89</v>
      </c>
      <c r="C42" s="48">
        <f>SUM($B$42:B42)/SUM($B$42:$B$52)</f>
        <v>0.16512059369202226</v>
      </c>
    </row>
    <row r="43" spans="1:3">
      <c r="A43" s="46" t="s">
        <v>78</v>
      </c>
      <c r="B43" s="46">
        <v>84</v>
      </c>
      <c r="C43" s="48">
        <f>SUM($B$42:B43)/SUM($B$42:$B$52)</f>
        <v>0.3209647495361781</v>
      </c>
    </row>
    <row r="44" spans="1:3">
      <c r="A44" s="46" t="s">
        <v>80</v>
      </c>
      <c r="B44" s="46">
        <v>81</v>
      </c>
      <c r="C44" s="48">
        <f>SUM($B$42:B44)/SUM($B$42:$B$52)</f>
        <v>0.4712430426716141</v>
      </c>
    </row>
    <row r="45" spans="1:3">
      <c r="A45" s="46" t="s">
        <v>75</v>
      </c>
      <c r="B45" s="46">
        <v>64</v>
      </c>
      <c r="C45" s="48">
        <f>SUM($B$42:B45)/SUM($B$42:$B$52)</f>
        <v>0.58998144712430423</v>
      </c>
    </row>
    <row r="46" spans="1:3">
      <c r="A46" s="46" t="s">
        <v>79</v>
      </c>
      <c r="B46" s="46">
        <v>59</v>
      </c>
      <c r="C46" s="48">
        <f>SUM($B$42:B46)/SUM($B$42:$B$52)</f>
        <v>0.69944341372912799</v>
      </c>
    </row>
    <row r="47" spans="1:3">
      <c r="A47" s="46" t="s">
        <v>76</v>
      </c>
      <c r="B47" s="46">
        <v>53</v>
      </c>
      <c r="C47" s="48">
        <f>SUM($B$42:B47)/SUM($B$42:$B$52)</f>
        <v>0.79777365491651209</v>
      </c>
    </row>
    <row r="48" spans="1:3">
      <c r="A48" s="46" t="s">
        <v>77</v>
      </c>
      <c r="B48" s="46">
        <v>44</v>
      </c>
      <c r="C48" s="48">
        <f>SUM($B$42:B48)/SUM($B$42:$B$52)</f>
        <v>0.87940630797773656</v>
      </c>
    </row>
    <row r="49" spans="1:3">
      <c r="A49" s="46" t="s">
        <v>72</v>
      </c>
      <c r="B49" s="46">
        <v>25</v>
      </c>
      <c r="C49" s="48">
        <f>SUM($B$42:B49)/SUM($B$42:$B$52)</f>
        <v>0.92578849721706868</v>
      </c>
    </row>
    <row r="50" spans="1:3">
      <c r="A50" s="46" t="s">
        <v>81</v>
      </c>
      <c r="B50" s="46">
        <v>17</v>
      </c>
      <c r="C50" s="48">
        <f>SUM($B$42:B50)/SUM($B$42:$B$52)</f>
        <v>0.9573283858998145</v>
      </c>
    </row>
    <row r="51" spans="1:3">
      <c r="A51" s="46" t="s">
        <v>73</v>
      </c>
      <c r="B51" s="46">
        <v>13</v>
      </c>
      <c r="C51" s="48">
        <f>SUM($B$42:B51)/SUM($B$42:$B$52)</f>
        <v>0.98144712430426717</v>
      </c>
    </row>
    <row r="52" spans="1:3">
      <c r="A52" s="46" t="s">
        <v>74</v>
      </c>
      <c r="B52" s="46">
        <v>10</v>
      </c>
      <c r="C52" s="48">
        <f>SUM($B$42:B52)/SUM($B$42:$B$52)</f>
        <v>1</v>
      </c>
    </row>
    <row r="53" spans="1:3">
      <c r="A53" s="32"/>
      <c r="B53" s="32"/>
      <c r="C53" s="32"/>
    </row>
    <row r="54" spans="1:3">
      <c r="A54" s="32"/>
      <c r="B54" s="32"/>
      <c r="C54" s="32"/>
    </row>
    <row r="55" spans="1:3">
      <c r="A55" s="32"/>
      <c r="B55" s="32"/>
      <c r="C55" s="32"/>
    </row>
    <row r="56" spans="1:3">
      <c r="A56" s="32"/>
      <c r="B56" s="32"/>
      <c r="C56" s="32"/>
    </row>
  </sheetData>
  <mergeCells count="1">
    <mergeCell ref="A19:G19"/>
  </mergeCells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61"/>
  <sheetViews>
    <sheetView showGridLines="0" topLeftCell="A52" workbookViewId="0">
      <selection activeCell="G29" sqref="A17:G29"/>
    </sheetView>
  </sheetViews>
  <sheetFormatPr defaultRowHeight="14.25"/>
  <cols>
    <col min="1" max="2" width="12" style="32" customWidth="1"/>
    <col min="3" max="3" width="8.375" style="32" customWidth="1"/>
    <col min="4" max="4" width="8.875" style="32" customWidth="1"/>
    <col min="5" max="16384" width="9" style="32"/>
  </cols>
  <sheetData>
    <row r="1" spans="1:2">
      <c r="A1" s="32" t="s">
        <v>18</v>
      </c>
      <c r="B1" s="112" t="s">
        <v>361</v>
      </c>
    </row>
    <row r="2" spans="1:2">
      <c r="A2" s="43" t="s">
        <v>83</v>
      </c>
      <c r="B2" s="43" t="s">
        <v>84</v>
      </c>
    </row>
    <row r="3" spans="1:2">
      <c r="A3" s="43" t="s">
        <v>85</v>
      </c>
      <c r="B3" s="43">
        <v>6</v>
      </c>
    </row>
    <row r="4" spans="1:2">
      <c r="A4" s="43" t="s">
        <v>86</v>
      </c>
      <c r="B4" s="43">
        <v>21</v>
      </c>
    </row>
    <row r="5" spans="1:2">
      <c r="A5" s="43" t="s">
        <v>87</v>
      </c>
      <c r="B5" s="43">
        <v>16</v>
      </c>
    </row>
    <row r="6" spans="1:2">
      <c r="A6" s="43" t="s">
        <v>88</v>
      </c>
      <c r="B6" s="43">
        <v>17</v>
      </c>
    </row>
    <row r="7" spans="1:2">
      <c r="A7" s="43" t="s">
        <v>89</v>
      </c>
      <c r="B7" s="43">
        <v>8</v>
      </c>
    </row>
    <row r="8" spans="1:2">
      <c r="A8" s="43" t="s">
        <v>90</v>
      </c>
      <c r="B8" s="43">
        <v>26</v>
      </c>
    </row>
    <row r="9" spans="1:2">
      <c r="A9" s="43" t="s">
        <v>91</v>
      </c>
      <c r="B9" s="43">
        <v>30</v>
      </c>
    </row>
    <row r="10" spans="1:2">
      <c r="A10" s="43" t="s">
        <v>92</v>
      </c>
      <c r="B10" s="43">
        <v>9</v>
      </c>
    </row>
    <row r="11" spans="1:2">
      <c r="A11" s="43" t="s">
        <v>93</v>
      </c>
      <c r="B11" s="43">
        <v>11</v>
      </c>
    </row>
    <row r="13" spans="1:2">
      <c r="A13" s="32" t="s">
        <v>63</v>
      </c>
    </row>
    <row r="14" spans="1:2">
      <c r="A14" s="32" t="s">
        <v>97</v>
      </c>
    </row>
    <row r="15" spans="1:2">
      <c r="A15" s="32" t="s">
        <v>98</v>
      </c>
    </row>
    <row r="33" spans="1:2">
      <c r="A33" s="32" t="s">
        <v>82</v>
      </c>
    </row>
    <row r="34" spans="1:2">
      <c r="A34" s="32" t="s">
        <v>99</v>
      </c>
    </row>
    <row r="36" spans="1:2">
      <c r="A36" s="32" t="s">
        <v>83</v>
      </c>
      <c r="B36" s="32" t="s">
        <v>84</v>
      </c>
    </row>
    <row r="37" spans="1:2">
      <c r="A37" s="32" t="s">
        <v>85</v>
      </c>
      <c r="B37" s="32">
        <v>6</v>
      </c>
    </row>
    <row r="38" spans="1:2">
      <c r="A38" s="32" t="s">
        <v>87</v>
      </c>
      <c r="B38" s="32">
        <v>16</v>
      </c>
    </row>
    <row r="39" spans="1:2">
      <c r="A39" s="32" t="s">
        <v>89</v>
      </c>
      <c r="B39" s="32">
        <v>8</v>
      </c>
    </row>
    <row r="40" spans="1:2">
      <c r="A40" s="32" t="s">
        <v>91</v>
      </c>
      <c r="B40" s="32">
        <v>30</v>
      </c>
    </row>
    <row r="41" spans="1:2">
      <c r="A41" s="32" t="s">
        <v>93</v>
      </c>
      <c r="B41" s="32">
        <v>11</v>
      </c>
    </row>
    <row r="42" spans="1:2">
      <c r="A42" s="32" t="s">
        <v>86</v>
      </c>
      <c r="B42" s="32">
        <v>21</v>
      </c>
    </row>
    <row r="43" spans="1:2">
      <c r="A43" s="32" t="s">
        <v>88</v>
      </c>
      <c r="B43" s="32">
        <v>17</v>
      </c>
    </row>
    <row r="44" spans="1:2">
      <c r="A44" s="32" t="s">
        <v>90</v>
      </c>
      <c r="B44" s="32">
        <v>26</v>
      </c>
    </row>
    <row r="45" spans="1:2">
      <c r="A45" s="32" t="s">
        <v>92</v>
      </c>
      <c r="B45" s="32">
        <v>9</v>
      </c>
    </row>
    <row r="48" spans="1:2">
      <c r="A48" s="32" t="s">
        <v>100</v>
      </c>
    </row>
    <row r="50" spans="1:3">
      <c r="A50" s="32" t="s">
        <v>83</v>
      </c>
      <c r="B50" s="32" t="s">
        <v>94</v>
      </c>
      <c r="C50" s="32" t="s">
        <v>95</v>
      </c>
    </row>
    <row r="51" spans="1:3">
      <c r="A51" s="32" t="s">
        <v>85</v>
      </c>
      <c r="B51" s="32">
        <v>0</v>
      </c>
      <c r="C51" s="32">
        <f>B37</f>
        <v>6</v>
      </c>
    </row>
    <row r="52" spans="1:3">
      <c r="A52" s="32" t="s">
        <v>87</v>
      </c>
      <c r="B52" s="32">
        <f>B51+C51</f>
        <v>6</v>
      </c>
      <c r="C52" s="32">
        <f>B38</f>
        <v>16</v>
      </c>
    </row>
    <row r="53" spans="1:3">
      <c r="A53" s="32" t="s">
        <v>89</v>
      </c>
      <c r="B53" s="32">
        <f t="shared" ref="B53:B59" si="0">B52+C52</f>
        <v>22</v>
      </c>
      <c r="C53" s="32">
        <f t="shared" ref="C53:C59" si="1">B39</f>
        <v>8</v>
      </c>
    </row>
    <row r="54" spans="1:3">
      <c r="A54" s="32" t="s">
        <v>91</v>
      </c>
      <c r="B54" s="32">
        <f t="shared" si="0"/>
        <v>30</v>
      </c>
      <c r="C54" s="32">
        <f t="shared" si="1"/>
        <v>30</v>
      </c>
    </row>
    <row r="55" spans="1:3">
      <c r="A55" s="32" t="s">
        <v>93</v>
      </c>
      <c r="B55" s="32">
        <f t="shared" si="0"/>
        <v>60</v>
      </c>
      <c r="C55" s="32">
        <f t="shared" si="1"/>
        <v>11</v>
      </c>
    </row>
    <row r="56" spans="1:3">
      <c r="A56" s="32" t="s">
        <v>86</v>
      </c>
      <c r="B56" s="32">
        <f t="shared" si="0"/>
        <v>71</v>
      </c>
      <c r="C56" s="32">
        <f t="shared" si="1"/>
        <v>21</v>
      </c>
    </row>
    <row r="57" spans="1:3">
      <c r="A57" s="32" t="s">
        <v>88</v>
      </c>
      <c r="B57" s="32">
        <f t="shared" si="0"/>
        <v>92</v>
      </c>
      <c r="C57" s="32">
        <f t="shared" si="1"/>
        <v>17</v>
      </c>
    </row>
    <row r="58" spans="1:3">
      <c r="A58" s="32" t="s">
        <v>90</v>
      </c>
      <c r="B58" s="32">
        <f t="shared" si="0"/>
        <v>109</v>
      </c>
      <c r="C58" s="32">
        <f t="shared" si="1"/>
        <v>26</v>
      </c>
    </row>
    <row r="59" spans="1:3">
      <c r="A59" s="32" t="s">
        <v>92</v>
      </c>
      <c r="B59" s="32">
        <f t="shared" si="0"/>
        <v>135</v>
      </c>
      <c r="C59" s="32">
        <f t="shared" si="1"/>
        <v>9</v>
      </c>
    </row>
    <row r="61" spans="1:3">
      <c r="A61" s="32" t="s">
        <v>96</v>
      </c>
      <c r="B61" s="32">
        <f>SUM(B37:B41)</f>
        <v>71</v>
      </c>
      <c r="C61" s="32">
        <f>SUM(B42:B45)</f>
        <v>73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9"/>
  <sheetViews>
    <sheetView showGridLines="0" workbookViewId="0">
      <selection activeCell="F33" sqref="A21:F33"/>
    </sheetView>
  </sheetViews>
  <sheetFormatPr defaultRowHeight="14.25"/>
  <cols>
    <col min="1" max="1" width="5.375" style="32" bestFit="1" customWidth="1"/>
    <col min="2" max="2" width="11" style="32" bestFit="1" customWidth="1"/>
    <col min="3" max="3" width="13.125" style="32" bestFit="1" customWidth="1"/>
    <col min="4" max="16384" width="9" style="32"/>
  </cols>
  <sheetData>
    <row r="1" spans="1:4">
      <c r="A1" s="32" t="s">
        <v>18</v>
      </c>
      <c r="B1" s="112" t="s">
        <v>361</v>
      </c>
    </row>
    <row r="2" spans="1:4">
      <c r="A2" s="41" t="s">
        <v>0</v>
      </c>
      <c r="B2" s="41" t="s">
        <v>101</v>
      </c>
      <c r="C2" s="41" t="s">
        <v>102</v>
      </c>
      <c r="D2" s="42" t="s">
        <v>103</v>
      </c>
    </row>
    <row r="3" spans="1:4">
      <c r="A3" s="43" t="s">
        <v>3</v>
      </c>
      <c r="B3" s="43">
        <v>20</v>
      </c>
      <c r="C3" s="43">
        <v>14</v>
      </c>
      <c r="D3" s="44">
        <f>C3/B3</f>
        <v>0.7</v>
      </c>
    </row>
    <row r="4" spans="1:4">
      <c r="A4" s="43" t="s">
        <v>4</v>
      </c>
      <c r="B4" s="43">
        <v>22</v>
      </c>
      <c r="C4" s="43">
        <v>24</v>
      </c>
      <c r="D4" s="44">
        <f t="shared" ref="D4:D14" si="0">C4/B4</f>
        <v>1.0909090909090908</v>
      </c>
    </row>
    <row r="5" spans="1:4">
      <c r="A5" s="43" t="s">
        <v>5</v>
      </c>
      <c r="B5" s="43">
        <v>25</v>
      </c>
      <c r="C5" s="43">
        <v>31</v>
      </c>
      <c r="D5" s="44">
        <f t="shared" si="0"/>
        <v>1.24</v>
      </c>
    </row>
    <row r="6" spans="1:4">
      <c r="A6" s="43" t="s">
        <v>6</v>
      </c>
      <c r="B6" s="43">
        <v>50</v>
      </c>
      <c r="C6" s="43">
        <v>38</v>
      </c>
      <c r="D6" s="44">
        <f t="shared" si="0"/>
        <v>0.76</v>
      </c>
    </row>
    <row r="7" spans="1:4">
      <c r="A7" s="43" t="s">
        <v>7</v>
      </c>
      <c r="B7" s="43">
        <v>50</v>
      </c>
      <c r="C7" s="43">
        <v>40</v>
      </c>
      <c r="D7" s="44">
        <f t="shared" si="0"/>
        <v>0.8</v>
      </c>
    </row>
    <row r="8" spans="1:4">
      <c r="A8" s="43" t="s">
        <v>8</v>
      </c>
      <c r="B8" s="43">
        <v>50</v>
      </c>
      <c r="C8" s="43">
        <v>49</v>
      </c>
      <c r="D8" s="44">
        <f t="shared" si="0"/>
        <v>0.98</v>
      </c>
    </row>
    <row r="9" spans="1:4">
      <c r="A9" s="43" t="s">
        <v>9</v>
      </c>
      <c r="B9" s="43">
        <v>50</v>
      </c>
      <c r="C9" s="43">
        <v>58</v>
      </c>
      <c r="D9" s="44">
        <f t="shared" si="0"/>
        <v>1.1599999999999999</v>
      </c>
    </row>
    <row r="10" spans="1:4">
      <c r="A10" s="43" t="s">
        <v>10</v>
      </c>
      <c r="B10" s="43">
        <v>60</v>
      </c>
      <c r="C10" s="43">
        <v>67</v>
      </c>
      <c r="D10" s="44">
        <f t="shared" si="0"/>
        <v>1.1166666666666667</v>
      </c>
    </row>
    <row r="11" spans="1:4">
      <c r="A11" s="43" t="s">
        <v>11</v>
      </c>
      <c r="B11" s="43">
        <v>80</v>
      </c>
      <c r="C11" s="43">
        <v>85</v>
      </c>
      <c r="D11" s="44">
        <f t="shared" si="0"/>
        <v>1.0625</v>
      </c>
    </row>
    <row r="12" spans="1:4">
      <c r="A12" s="43" t="s">
        <v>12</v>
      </c>
      <c r="B12" s="43">
        <v>80</v>
      </c>
      <c r="C12" s="43">
        <v>88</v>
      </c>
      <c r="D12" s="44">
        <f t="shared" si="0"/>
        <v>1.1000000000000001</v>
      </c>
    </row>
    <row r="13" spans="1:4">
      <c r="A13" s="43" t="s">
        <v>13</v>
      </c>
      <c r="B13" s="43">
        <v>90</v>
      </c>
      <c r="C13" s="43">
        <v>86</v>
      </c>
      <c r="D13" s="44">
        <f t="shared" si="0"/>
        <v>0.9555555555555556</v>
      </c>
    </row>
    <row r="14" spans="1:4">
      <c r="A14" s="43" t="s">
        <v>14</v>
      </c>
      <c r="B14" s="43">
        <v>90</v>
      </c>
      <c r="C14" s="43">
        <v>97</v>
      </c>
      <c r="D14" s="44">
        <f t="shared" si="0"/>
        <v>1.0777777777777777</v>
      </c>
    </row>
    <row r="15" spans="1:4">
      <c r="A15" s="43"/>
      <c r="B15" s="43"/>
      <c r="C15" s="43"/>
    </row>
    <row r="17" spans="1:1">
      <c r="A17" s="32" t="s">
        <v>127</v>
      </c>
    </row>
    <row r="18" spans="1:1">
      <c r="A18" s="32" t="s">
        <v>128</v>
      </c>
    </row>
    <row r="19" spans="1:1">
      <c r="A19" s="32" t="s">
        <v>129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7"/>
  <sheetViews>
    <sheetView showGridLines="0" topLeftCell="A16" zoomScaleNormal="100" workbookViewId="0">
      <selection activeCell="I23" sqref="A23:I37"/>
    </sheetView>
  </sheetViews>
  <sheetFormatPr defaultRowHeight="14.25"/>
  <cols>
    <col min="1" max="16384" width="9" style="35"/>
  </cols>
  <sheetData>
    <row r="1" spans="1:9">
      <c r="A1" s="35" t="s">
        <v>18</v>
      </c>
      <c r="B1" s="112" t="s">
        <v>361</v>
      </c>
      <c r="E1" s="36" t="s">
        <v>123</v>
      </c>
      <c r="F1" s="36"/>
      <c r="G1" s="36"/>
      <c r="H1" s="36"/>
      <c r="I1" s="36"/>
    </row>
    <row r="2" spans="1:9">
      <c r="A2" s="37" t="s">
        <v>104</v>
      </c>
      <c r="B2" s="37" t="s">
        <v>105</v>
      </c>
      <c r="C2" s="37" t="s">
        <v>106</v>
      </c>
      <c r="D2" s="38" t="s">
        <v>107</v>
      </c>
      <c r="E2" s="39" t="s">
        <v>108</v>
      </c>
      <c r="F2" s="39" t="s">
        <v>118</v>
      </c>
      <c r="G2" s="39" t="s">
        <v>119</v>
      </c>
      <c r="H2" s="36"/>
      <c r="I2" s="40" t="s">
        <v>109</v>
      </c>
    </row>
    <row r="3" spans="1:9">
      <c r="A3" s="37" t="s">
        <v>110</v>
      </c>
      <c r="B3" s="37">
        <v>498.30285853119193</v>
      </c>
      <c r="C3" s="37">
        <v>687.0169170983819</v>
      </c>
      <c r="D3" s="37">
        <v>525.03043237378154</v>
      </c>
      <c r="E3" s="39">
        <v>480.91184196886729</v>
      </c>
      <c r="F3" s="39">
        <v>137.40338341967637</v>
      </c>
      <c r="G3" s="39">
        <v>68.701691709838187</v>
      </c>
      <c r="H3" s="36"/>
      <c r="I3" s="39">
        <v>7.5</v>
      </c>
    </row>
    <row r="4" spans="1:9">
      <c r="A4" s="37" t="s">
        <v>111</v>
      </c>
      <c r="B4" s="37">
        <v>604.79353003626386</v>
      </c>
      <c r="C4" s="37">
        <v>761.84065474499118</v>
      </c>
      <c r="D4" s="37">
        <v>574.78927514832378</v>
      </c>
      <c r="E4" s="39">
        <v>533.28845832149375</v>
      </c>
      <c r="F4" s="39">
        <v>152.36813094899824</v>
      </c>
      <c r="G4" s="39">
        <v>76.184065474499121</v>
      </c>
      <c r="H4" s="36"/>
      <c r="I4" s="39">
        <v>6.5</v>
      </c>
    </row>
    <row r="5" spans="1:9">
      <c r="A5" s="37" t="s">
        <v>112</v>
      </c>
      <c r="B5" s="37">
        <v>510.92120258282097</v>
      </c>
      <c r="C5" s="37">
        <v>675.62064608929404</v>
      </c>
      <c r="D5" s="37">
        <v>503.62747732017249</v>
      </c>
      <c r="E5" s="39">
        <v>472.93445226250583</v>
      </c>
      <c r="F5" s="39">
        <v>135.12412921785884</v>
      </c>
      <c r="G5" s="39">
        <v>67.562064608929418</v>
      </c>
      <c r="H5" s="36"/>
      <c r="I5" s="39">
        <v>5.5</v>
      </c>
    </row>
    <row r="6" spans="1:9">
      <c r="A6" s="37" t="s">
        <v>113</v>
      </c>
      <c r="B6" s="37">
        <v>691.84503817127393</v>
      </c>
      <c r="C6" s="37">
        <v>859.15186898841159</v>
      </c>
      <c r="D6" s="37">
        <v>644.34739416071204</v>
      </c>
      <c r="E6" s="39">
        <v>601.40630829188808</v>
      </c>
      <c r="F6" s="39">
        <v>171.83037379768231</v>
      </c>
      <c r="G6" s="39">
        <v>85.915186898841156</v>
      </c>
      <c r="H6" s="36"/>
      <c r="I6" s="39">
        <v>4.5</v>
      </c>
    </row>
    <row r="7" spans="1:9">
      <c r="A7" s="37" t="s">
        <v>114</v>
      </c>
      <c r="B7" s="37">
        <v>597.42330043879326</v>
      </c>
      <c r="C7" s="37">
        <v>762.68993364102516</v>
      </c>
      <c r="D7" s="37">
        <v>569.62316931793214</v>
      </c>
      <c r="E7" s="39">
        <v>533.88295354871752</v>
      </c>
      <c r="F7" s="39">
        <v>152.53798672820503</v>
      </c>
      <c r="G7" s="39">
        <v>76.268993364102514</v>
      </c>
      <c r="H7" s="36"/>
      <c r="I7" s="39">
        <v>3.5</v>
      </c>
    </row>
    <row r="8" spans="1:9">
      <c r="A8" s="37" t="s">
        <v>115</v>
      </c>
      <c r="B8" s="37">
        <v>579.72401996640542</v>
      </c>
      <c r="C8" s="37">
        <v>705.737355459009</v>
      </c>
      <c r="D8" s="37">
        <v>553.04997726051579</v>
      </c>
      <c r="E8" s="39">
        <v>494.01614882130627</v>
      </c>
      <c r="F8" s="39">
        <v>141.14747109180183</v>
      </c>
      <c r="G8" s="39">
        <v>70.573735545900917</v>
      </c>
      <c r="H8" s="36"/>
      <c r="I8" s="39">
        <v>2.5</v>
      </c>
    </row>
    <row r="9" spans="1:9">
      <c r="A9" s="37" t="s">
        <v>116</v>
      </c>
      <c r="B9" s="37">
        <v>139.80484705950423</v>
      </c>
      <c r="C9" s="37">
        <v>229.3969386948651</v>
      </c>
      <c r="D9" s="37">
        <v>174.96307282055471</v>
      </c>
      <c r="E9" s="39">
        <v>160.57785708640557</v>
      </c>
      <c r="F9" s="39">
        <v>45.879387738973016</v>
      </c>
      <c r="G9" s="39">
        <v>22.939693869486508</v>
      </c>
      <c r="H9" s="36"/>
      <c r="I9" s="39">
        <v>1.5</v>
      </c>
    </row>
    <row r="10" spans="1:9">
      <c r="A10" s="37" t="s">
        <v>117</v>
      </c>
      <c r="B10" s="37">
        <v>40.351547532166492</v>
      </c>
      <c r="C10" s="37">
        <v>58.737878244421097</v>
      </c>
      <c r="D10" s="37">
        <v>38.7283344341649</v>
      </c>
      <c r="E10" s="39">
        <v>41.116514771094764</v>
      </c>
      <c r="F10" s="39">
        <v>11.74757564888422</v>
      </c>
      <c r="G10" s="39">
        <v>5.8737878244421102</v>
      </c>
      <c r="H10" s="36"/>
      <c r="I10" s="39">
        <v>0.5</v>
      </c>
    </row>
    <row r="13" spans="1:9">
      <c r="A13" s="37" t="s">
        <v>120</v>
      </c>
    </row>
    <row r="14" spans="1:9">
      <c r="A14" s="37" t="s">
        <v>121</v>
      </c>
    </row>
    <row r="15" spans="1:9">
      <c r="A15" s="35" t="s">
        <v>124</v>
      </c>
    </row>
    <row r="16" spans="1:9">
      <c r="A16" s="35" t="s">
        <v>125</v>
      </c>
    </row>
    <row r="17" spans="1:1">
      <c r="A17" s="35" t="s">
        <v>126</v>
      </c>
    </row>
  </sheetData>
  <phoneticPr fontId="7" type="noConversion"/>
  <hyperlinks>
    <hyperlink ref="B1" location="'索引'!A1" tooltip="返回 索引" display="'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showGridLines="0" workbookViewId="0">
      <selection activeCell="B3" sqref="B3"/>
    </sheetView>
  </sheetViews>
  <sheetFormatPr defaultRowHeight="14.25"/>
  <cols>
    <col min="1" max="2" width="9" style="32"/>
    <col min="3" max="4" width="2.375" style="32" customWidth="1"/>
    <col min="5" max="14" width="2.5" style="32" customWidth="1"/>
    <col min="15" max="16384" width="9" style="32"/>
  </cols>
  <sheetData>
    <row r="1" spans="1:13">
      <c r="A1" s="32" t="s">
        <v>18</v>
      </c>
      <c r="B1" s="112" t="s">
        <v>361</v>
      </c>
    </row>
    <row r="2" spans="1:13">
      <c r="A2" s="32" t="s">
        <v>103</v>
      </c>
      <c r="B2" s="33">
        <v>0.32</v>
      </c>
    </row>
    <row r="4" spans="1:13" ht="15" customHeight="1">
      <c r="A4" s="32" t="s">
        <v>122</v>
      </c>
    </row>
    <row r="5" spans="1:13" ht="15" customHeight="1">
      <c r="A5" s="32" t="s">
        <v>142</v>
      </c>
    </row>
    <row r="6" spans="1:13" ht="15" customHeight="1">
      <c r="A6" s="32" t="s">
        <v>143</v>
      </c>
    </row>
    <row r="7" spans="1:13" ht="15" customHeight="1">
      <c r="A7" s="32" t="s">
        <v>144</v>
      </c>
    </row>
    <row r="8" spans="1:13" ht="15" customHeight="1"/>
    <row r="9" spans="1:13" ht="15" customHeight="1">
      <c r="D9" s="34">
        <v>0.91</v>
      </c>
      <c r="E9" s="34">
        <v>0.92</v>
      </c>
      <c r="F9" s="34">
        <v>0.93</v>
      </c>
      <c r="G9" s="34">
        <v>0.94000000000000006</v>
      </c>
      <c r="H9" s="34">
        <v>0.95000000000000007</v>
      </c>
      <c r="I9" s="34">
        <v>0.96000000000000008</v>
      </c>
      <c r="J9" s="34">
        <v>0.97</v>
      </c>
      <c r="K9" s="34">
        <v>0.98</v>
      </c>
      <c r="L9" s="34">
        <v>0.99</v>
      </c>
      <c r="M9" s="34">
        <v>1</v>
      </c>
    </row>
    <row r="10" spans="1:13" ht="15" customHeight="1">
      <c r="D10" s="34">
        <v>0.81</v>
      </c>
      <c r="E10" s="34">
        <v>0.82000000000000006</v>
      </c>
      <c r="F10" s="34">
        <v>0.83000000000000007</v>
      </c>
      <c r="G10" s="34">
        <v>0.84000000000000008</v>
      </c>
      <c r="H10" s="34">
        <v>0.85000000000000009</v>
      </c>
      <c r="I10" s="34">
        <v>0.8600000000000001</v>
      </c>
      <c r="J10" s="34">
        <v>0.87000000000000011</v>
      </c>
      <c r="K10" s="34">
        <v>0.88000000000000012</v>
      </c>
      <c r="L10" s="34">
        <v>0.89</v>
      </c>
      <c r="M10" s="34">
        <v>0.9</v>
      </c>
    </row>
    <row r="11" spans="1:13" ht="15" customHeight="1">
      <c r="D11" s="34">
        <v>0.71</v>
      </c>
      <c r="E11" s="34">
        <v>0.72</v>
      </c>
      <c r="F11" s="34">
        <v>0.73</v>
      </c>
      <c r="G11" s="34">
        <v>0.74</v>
      </c>
      <c r="H11" s="34">
        <v>0.75</v>
      </c>
      <c r="I11" s="34">
        <v>0.76</v>
      </c>
      <c r="J11" s="34">
        <v>0.77</v>
      </c>
      <c r="K11" s="34">
        <v>0.78</v>
      </c>
      <c r="L11" s="34">
        <v>0.78999999999999992</v>
      </c>
      <c r="M11" s="34">
        <v>0.79999999999999993</v>
      </c>
    </row>
    <row r="12" spans="1:13" ht="15" customHeight="1">
      <c r="D12" s="34">
        <v>0.61</v>
      </c>
      <c r="E12" s="34">
        <v>0.62</v>
      </c>
      <c r="F12" s="34">
        <v>0.63</v>
      </c>
      <c r="G12" s="34">
        <v>0.64</v>
      </c>
      <c r="H12" s="34">
        <v>0.65</v>
      </c>
      <c r="I12" s="34">
        <v>0.66</v>
      </c>
      <c r="J12" s="34">
        <v>0.66999999999999993</v>
      </c>
      <c r="K12" s="34">
        <v>0.67999999999999994</v>
      </c>
      <c r="L12" s="34">
        <v>0.69</v>
      </c>
      <c r="M12" s="34">
        <v>0.7</v>
      </c>
    </row>
    <row r="13" spans="1:13" ht="15" customHeight="1">
      <c r="D13" s="34">
        <v>0.51</v>
      </c>
      <c r="E13" s="34">
        <v>0.52</v>
      </c>
      <c r="F13" s="34">
        <v>0.53</v>
      </c>
      <c r="G13" s="34">
        <v>0.54</v>
      </c>
      <c r="H13" s="34">
        <v>0.55000000000000004</v>
      </c>
      <c r="I13" s="34">
        <v>0.56000000000000005</v>
      </c>
      <c r="J13" s="34">
        <v>0.57000000000000006</v>
      </c>
      <c r="K13" s="34">
        <v>0.58000000000000007</v>
      </c>
      <c r="L13" s="34">
        <v>0.59</v>
      </c>
      <c r="M13" s="34">
        <v>0.6</v>
      </c>
    </row>
    <row r="14" spans="1:13">
      <c r="D14" s="34">
        <v>0.41</v>
      </c>
      <c r="E14" s="34">
        <v>0.42</v>
      </c>
      <c r="F14" s="34">
        <v>0.43</v>
      </c>
      <c r="G14" s="34">
        <v>0.43999999999999995</v>
      </c>
      <c r="H14" s="34">
        <v>0.44999999999999996</v>
      </c>
      <c r="I14" s="34">
        <v>0.45999999999999996</v>
      </c>
      <c r="J14" s="34">
        <v>0.47</v>
      </c>
      <c r="K14" s="34">
        <v>0.48</v>
      </c>
      <c r="L14" s="34">
        <v>0.49</v>
      </c>
      <c r="M14" s="34">
        <v>0.5</v>
      </c>
    </row>
    <row r="15" spans="1:13">
      <c r="D15" s="34">
        <v>0.31</v>
      </c>
      <c r="E15" s="34">
        <v>0.32</v>
      </c>
      <c r="F15" s="34">
        <v>0.33</v>
      </c>
      <c r="G15" s="34">
        <v>0.33999999999999997</v>
      </c>
      <c r="H15" s="34">
        <v>0.35</v>
      </c>
      <c r="I15" s="34">
        <v>0.36</v>
      </c>
      <c r="J15" s="34">
        <v>0.37</v>
      </c>
      <c r="K15" s="34">
        <v>0.38</v>
      </c>
      <c r="L15" s="34">
        <v>0.39</v>
      </c>
      <c r="M15" s="34">
        <v>0.4</v>
      </c>
    </row>
    <row r="16" spans="1:13">
      <c r="D16" s="34">
        <v>0.21</v>
      </c>
      <c r="E16" s="34">
        <v>0.22</v>
      </c>
      <c r="F16" s="34">
        <v>0.22999999999999998</v>
      </c>
      <c r="G16" s="34">
        <v>0.24</v>
      </c>
      <c r="H16" s="34">
        <v>0.25</v>
      </c>
      <c r="I16" s="34">
        <v>0.26</v>
      </c>
      <c r="J16" s="34">
        <v>0.27</v>
      </c>
      <c r="K16" s="34">
        <v>0.28000000000000003</v>
      </c>
      <c r="L16" s="34">
        <v>0.28999999999999998</v>
      </c>
      <c r="M16" s="34">
        <v>0.3</v>
      </c>
    </row>
    <row r="17" spans="4:13">
      <c r="D17" s="34">
        <v>0.11</v>
      </c>
      <c r="E17" s="34">
        <v>0.12</v>
      </c>
      <c r="F17" s="34">
        <v>0.13</v>
      </c>
      <c r="G17" s="34">
        <v>0.14000000000000001</v>
      </c>
      <c r="H17" s="34">
        <v>0.15</v>
      </c>
      <c r="I17" s="34">
        <v>0.16</v>
      </c>
      <c r="J17" s="34">
        <v>0.16999999999999998</v>
      </c>
      <c r="K17" s="34">
        <v>0.18</v>
      </c>
      <c r="L17" s="34">
        <v>0.19</v>
      </c>
      <c r="M17" s="34">
        <v>0.2</v>
      </c>
    </row>
    <row r="18" spans="4:13">
      <c r="D18" s="34">
        <v>0.01</v>
      </c>
      <c r="E18" s="34">
        <v>0.02</v>
      </c>
      <c r="F18" s="34">
        <v>0.03</v>
      </c>
      <c r="G18" s="34">
        <v>0.04</v>
      </c>
      <c r="H18" s="34">
        <v>0.05</v>
      </c>
      <c r="I18" s="34">
        <v>6.0000000000000005E-2</v>
      </c>
      <c r="J18" s="34">
        <v>6.9999999999999993E-2</v>
      </c>
      <c r="K18" s="34">
        <v>0.08</v>
      </c>
      <c r="L18" s="34">
        <v>0.09</v>
      </c>
      <c r="M18" s="34">
        <v>0.1</v>
      </c>
    </row>
  </sheetData>
  <phoneticPr fontId="7" type="noConversion"/>
  <conditionalFormatting sqref="D9:M18">
    <cfRule type="expression" dxfId="0" priority="1">
      <formula>D9&gt;$B$2</formula>
    </cfRule>
  </conditionalFormatting>
  <hyperlinks>
    <hyperlink ref="B1" location="'索引'!A1" tooltip="返回 索引" display="'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1"/>
  <sheetViews>
    <sheetView showGridLines="0" workbookViewId="0">
      <selection activeCell="E20" sqref="A9:E20"/>
    </sheetView>
  </sheetViews>
  <sheetFormatPr defaultRowHeight="16.5"/>
  <cols>
    <col min="1" max="5" width="9" style="52"/>
    <col min="6" max="7" width="9.375" style="52" bestFit="1" customWidth="1"/>
    <col min="8" max="261" width="9" style="52"/>
    <col min="262" max="263" width="9.375" style="52" bestFit="1" customWidth="1"/>
    <col min="264" max="517" width="9" style="52"/>
    <col min="518" max="519" width="9.375" style="52" bestFit="1" customWidth="1"/>
    <col min="520" max="773" width="9" style="52"/>
    <col min="774" max="775" width="9.375" style="52" bestFit="1" customWidth="1"/>
    <col min="776" max="1029" width="9" style="52"/>
    <col min="1030" max="1031" width="9.375" style="52" bestFit="1" customWidth="1"/>
    <col min="1032" max="1285" width="9" style="52"/>
    <col min="1286" max="1287" width="9.375" style="52" bestFit="1" customWidth="1"/>
    <col min="1288" max="1541" width="9" style="52"/>
    <col min="1542" max="1543" width="9.375" style="52" bestFit="1" customWidth="1"/>
    <col min="1544" max="1797" width="9" style="52"/>
    <col min="1798" max="1799" width="9.375" style="52" bestFit="1" customWidth="1"/>
    <col min="1800" max="2053" width="9" style="52"/>
    <col min="2054" max="2055" width="9.375" style="52" bestFit="1" customWidth="1"/>
    <col min="2056" max="2309" width="9" style="52"/>
    <col min="2310" max="2311" width="9.375" style="52" bestFit="1" customWidth="1"/>
    <col min="2312" max="2565" width="9" style="52"/>
    <col min="2566" max="2567" width="9.375" style="52" bestFit="1" customWidth="1"/>
    <col min="2568" max="2821" width="9" style="52"/>
    <col min="2822" max="2823" width="9.375" style="52" bestFit="1" customWidth="1"/>
    <col min="2824" max="3077" width="9" style="52"/>
    <col min="3078" max="3079" width="9.375" style="52" bestFit="1" customWidth="1"/>
    <col min="3080" max="3333" width="9" style="52"/>
    <col min="3334" max="3335" width="9.375" style="52" bestFit="1" customWidth="1"/>
    <col min="3336" max="3589" width="9" style="52"/>
    <col min="3590" max="3591" width="9.375" style="52" bestFit="1" customWidth="1"/>
    <col min="3592" max="3845" width="9" style="52"/>
    <col min="3846" max="3847" width="9.375" style="52" bestFit="1" customWidth="1"/>
    <col min="3848" max="4101" width="9" style="52"/>
    <col min="4102" max="4103" width="9.375" style="52" bestFit="1" customWidth="1"/>
    <col min="4104" max="4357" width="9" style="52"/>
    <col min="4358" max="4359" width="9.375" style="52" bestFit="1" customWidth="1"/>
    <col min="4360" max="4613" width="9" style="52"/>
    <col min="4614" max="4615" width="9.375" style="52" bestFit="1" customWidth="1"/>
    <col min="4616" max="4869" width="9" style="52"/>
    <col min="4870" max="4871" width="9.375" style="52" bestFit="1" customWidth="1"/>
    <col min="4872" max="5125" width="9" style="52"/>
    <col min="5126" max="5127" width="9.375" style="52" bestFit="1" customWidth="1"/>
    <col min="5128" max="5381" width="9" style="52"/>
    <col min="5382" max="5383" width="9.375" style="52" bestFit="1" customWidth="1"/>
    <col min="5384" max="5637" width="9" style="52"/>
    <col min="5638" max="5639" width="9.375" style="52" bestFit="1" customWidth="1"/>
    <col min="5640" max="5893" width="9" style="52"/>
    <col min="5894" max="5895" width="9.375" style="52" bestFit="1" customWidth="1"/>
    <col min="5896" max="6149" width="9" style="52"/>
    <col min="6150" max="6151" width="9.375" style="52" bestFit="1" customWidth="1"/>
    <col min="6152" max="6405" width="9" style="52"/>
    <col min="6406" max="6407" width="9.375" style="52" bestFit="1" customWidth="1"/>
    <col min="6408" max="6661" width="9" style="52"/>
    <col min="6662" max="6663" width="9.375" style="52" bestFit="1" customWidth="1"/>
    <col min="6664" max="6917" width="9" style="52"/>
    <col min="6918" max="6919" width="9.375" style="52" bestFit="1" customWidth="1"/>
    <col min="6920" max="7173" width="9" style="52"/>
    <col min="7174" max="7175" width="9.375" style="52" bestFit="1" customWidth="1"/>
    <col min="7176" max="7429" width="9" style="52"/>
    <col min="7430" max="7431" width="9.375" style="52" bestFit="1" customWidth="1"/>
    <col min="7432" max="7685" width="9" style="52"/>
    <col min="7686" max="7687" width="9.375" style="52" bestFit="1" customWidth="1"/>
    <col min="7688" max="7941" width="9" style="52"/>
    <col min="7942" max="7943" width="9.375" style="52" bestFit="1" customWidth="1"/>
    <col min="7944" max="8197" width="9" style="52"/>
    <col min="8198" max="8199" width="9.375" style="52" bestFit="1" customWidth="1"/>
    <col min="8200" max="8453" width="9" style="52"/>
    <col min="8454" max="8455" width="9.375" style="52" bestFit="1" customWidth="1"/>
    <col min="8456" max="8709" width="9" style="52"/>
    <col min="8710" max="8711" width="9.375" style="52" bestFit="1" customWidth="1"/>
    <col min="8712" max="8965" width="9" style="52"/>
    <col min="8966" max="8967" width="9.375" style="52" bestFit="1" customWidth="1"/>
    <col min="8968" max="9221" width="9" style="52"/>
    <col min="9222" max="9223" width="9.375" style="52" bestFit="1" customWidth="1"/>
    <col min="9224" max="9477" width="9" style="52"/>
    <col min="9478" max="9479" width="9.375" style="52" bestFit="1" customWidth="1"/>
    <col min="9480" max="9733" width="9" style="52"/>
    <col min="9734" max="9735" width="9.375" style="52" bestFit="1" customWidth="1"/>
    <col min="9736" max="9989" width="9" style="52"/>
    <col min="9990" max="9991" width="9.375" style="52" bestFit="1" customWidth="1"/>
    <col min="9992" max="10245" width="9" style="52"/>
    <col min="10246" max="10247" width="9.375" style="52" bestFit="1" customWidth="1"/>
    <col min="10248" max="10501" width="9" style="52"/>
    <col min="10502" max="10503" width="9.375" style="52" bestFit="1" customWidth="1"/>
    <col min="10504" max="10757" width="9" style="52"/>
    <col min="10758" max="10759" width="9.375" style="52" bestFit="1" customWidth="1"/>
    <col min="10760" max="11013" width="9" style="52"/>
    <col min="11014" max="11015" width="9.375" style="52" bestFit="1" customWidth="1"/>
    <col min="11016" max="11269" width="9" style="52"/>
    <col min="11270" max="11271" width="9.375" style="52" bestFit="1" customWidth="1"/>
    <col min="11272" max="11525" width="9" style="52"/>
    <col min="11526" max="11527" width="9.375" style="52" bestFit="1" customWidth="1"/>
    <col min="11528" max="11781" width="9" style="52"/>
    <col min="11782" max="11783" width="9.375" style="52" bestFit="1" customWidth="1"/>
    <col min="11784" max="12037" width="9" style="52"/>
    <col min="12038" max="12039" width="9.375" style="52" bestFit="1" customWidth="1"/>
    <col min="12040" max="12293" width="9" style="52"/>
    <col min="12294" max="12295" width="9.375" style="52" bestFit="1" customWidth="1"/>
    <col min="12296" max="12549" width="9" style="52"/>
    <col min="12550" max="12551" width="9.375" style="52" bestFit="1" customWidth="1"/>
    <col min="12552" max="12805" width="9" style="52"/>
    <col min="12806" max="12807" width="9.375" style="52" bestFit="1" customWidth="1"/>
    <col min="12808" max="13061" width="9" style="52"/>
    <col min="13062" max="13063" width="9.375" style="52" bestFit="1" customWidth="1"/>
    <col min="13064" max="13317" width="9" style="52"/>
    <col min="13318" max="13319" width="9.375" style="52" bestFit="1" customWidth="1"/>
    <col min="13320" max="13573" width="9" style="52"/>
    <col min="13574" max="13575" width="9.375" style="52" bestFit="1" customWidth="1"/>
    <col min="13576" max="13829" width="9" style="52"/>
    <col min="13830" max="13831" width="9.375" style="52" bestFit="1" customWidth="1"/>
    <col min="13832" max="14085" width="9" style="52"/>
    <col min="14086" max="14087" width="9.375" style="52" bestFit="1" customWidth="1"/>
    <col min="14088" max="14341" width="9" style="52"/>
    <col min="14342" max="14343" width="9.375" style="52" bestFit="1" customWidth="1"/>
    <col min="14344" max="14597" width="9" style="52"/>
    <col min="14598" max="14599" width="9.375" style="52" bestFit="1" customWidth="1"/>
    <col min="14600" max="14853" width="9" style="52"/>
    <col min="14854" max="14855" width="9.375" style="52" bestFit="1" customWidth="1"/>
    <col min="14856" max="15109" width="9" style="52"/>
    <col min="15110" max="15111" width="9.375" style="52" bestFit="1" customWidth="1"/>
    <col min="15112" max="15365" width="9" style="52"/>
    <col min="15366" max="15367" width="9.375" style="52" bestFit="1" customWidth="1"/>
    <col min="15368" max="15621" width="9" style="52"/>
    <col min="15622" max="15623" width="9.375" style="52" bestFit="1" customWidth="1"/>
    <col min="15624" max="15877" width="9" style="52"/>
    <col min="15878" max="15879" width="9.375" style="52" bestFit="1" customWidth="1"/>
    <col min="15880" max="16133" width="9" style="52"/>
    <col min="16134" max="16135" width="9.375" style="52" bestFit="1" customWidth="1"/>
    <col min="16136" max="16384" width="9" style="52"/>
  </cols>
  <sheetData>
    <row r="1" spans="1:2">
      <c r="A1" s="52" t="s">
        <v>155</v>
      </c>
      <c r="B1" s="112" t="s">
        <v>361</v>
      </c>
    </row>
    <row r="2" spans="1:2">
      <c r="A2" s="52" t="s">
        <v>145</v>
      </c>
      <c r="B2" s="53">
        <v>0.33</v>
      </c>
    </row>
    <row r="4" spans="1:2">
      <c r="A4" s="52" t="s">
        <v>63</v>
      </c>
    </row>
    <row r="5" spans="1:2">
      <c r="A5" s="52" t="s">
        <v>156</v>
      </c>
    </row>
    <row r="6" spans="1:2">
      <c r="A6" s="52" t="s">
        <v>157</v>
      </c>
    </row>
    <row r="20" spans="1:8">
      <c r="C20" s="57"/>
      <c r="D20" s="57"/>
      <c r="E20" s="57"/>
      <c r="F20" s="57"/>
    </row>
    <row r="21" spans="1:8">
      <c r="C21" s="57"/>
      <c r="D21" s="57"/>
      <c r="E21" s="57"/>
      <c r="F21" s="57"/>
    </row>
    <row r="22" spans="1:8">
      <c r="C22" s="57"/>
      <c r="D22" s="57"/>
      <c r="E22" s="57"/>
      <c r="F22" s="57"/>
    </row>
    <row r="23" spans="1:8">
      <c r="A23" s="52" t="s">
        <v>82</v>
      </c>
    </row>
    <row r="24" spans="1:8">
      <c r="A24" s="52" t="s">
        <v>158</v>
      </c>
    </row>
    <row r="25" spans="1:8">
      <c r="A25" s="52" t="s">
        <v>159</v>
      </c>
    </row>
    <row r="27" spans="1:8">
      <c r="A27" s="52" t="s">
        <v>146</v>
      </c>
      <c r="B27" s="52" t="s">
        <v>147</v>
      </c>
      <c r="C27" s="54" t="s">
        <v>148</v>
      </c>
      <c r="D27" s="52" t="s">
        <v>149</v>
      </c>
      <c r="F27" s="52" t="s">
        <v>150</v>
      </c>
      <c r="G27" s="52" t="s">
        <v>151</v>
      </c>
      <c r="H27" s="52" t="s">
        <v>152</v>
      </c>
    </row>
    <row r="28" spans="1:8">
      <c r="A28" s="52">
        <v>10</v>
      </c>
      <c r="B28" s="52">
        <v>18</v>
      </c>
      <c r="C28" s="55">
        <v>0.6</v>
      </c>
      <c r="D28" s="52">
        <f>C28*180</f>
        <v>108</v>
      </c>
      <c r="F28" s="52" t="s">
        <v>153</v>
      </c>
      <c r="G28" s="56">
        <f>1+COS(RADIANS(B2*180))*0.8</f>
        <v>1.4072331326002969</v>
      </c>
      <c r="H28" s="56">
        <f>0.4*COS(RADIANS(B2*180+90))+0.5</f>
        <v>0.15570318919842246</v>
      </c>
    </row>
    <row r="29" spans="1:8">
      <c r="A29" s="52">
        <f>A28+10</f>
        <v>20</v>
      </c>
      <c r="B29" s="52">
        <f>B28</f>
        <v>18</v>
      </c>
      <c r="C29" s="55">
        <v>0.8</v>
      </c>
      <c r="D29" s="52">
        <f>(C29-C28)*180</f>
        <v>36.000000000000014</v>
      </c>
      <c r="F29" s="52" t="s">
        <v>154</v>
      </c>
      <c r="G29" s="52">
        <v>1</v>
      </c>
      <c r="H29" s="52">
        <v>0.5</v>
      </c>
    </row>
    <row r="30" spans="1:8">
      <c r="A30" s="52">
        <f t="shared" ref="A30:A38" si="0">A29+10</f>
        <v>30</v>
      </c>
      <c r="B30" s="52">
        <f t="shared" ref="B30:B37" si="1">B29</f>
        <v>18</v>
      </c>
      <c r="C30" s="55">
        <v>1</v>
      </c>
      <c r="D30" s="52">
        <f>(C30-C29)*180</f>
        <v>35.999999999999993</v>
      </c>
    </row>
    <row r="31" spans="1:8">
      <c r="A31" s="52">
        <f t="shared" si="0"/>
        <v>40</v>
      </c>
      <c r="B31" s="52">
        <f t="shared" si="1"/>
        <v>18</v>
      </c>
      <c r="D31" s="52">
        <v>180</v>
      </c>
    </row>
    <row r="32" spans="1:8">
      <c r="A32" s="52">
        <f t="shared" si="0"/>
        <v>50</v>
      </c>
      <c r="B32" s="52">
        <f t="shared" si="1"/>
        <v>18</v>
      </c>
    </row>
    <row r="33" spans="1:7">
      <c r="A33" s="52">
        <f t="shared" si="0"/>
        <v>60</v>
      </c>
      <c r="B33" s="52">
        <f t="shared" si="1"/>
        <v>18</v>
      </c>
    </row>
    <row r="34" spans="1:7">
      <c r="A34" s="52">
        <f t="shared" si="0"/>
        <v>70</v>
      </c>
      <c r="B34" s="52">
        <f t="shared" si="1"/>
        <v>18</v>
      </c>
      <c r="D34" s="57"/>
      <c r="E34" s="57"/>
      <c r="F34" s="57"/>
      <c r="G34" s="57"/>
    </row>
    <row r="35" spans="1:7">
      <c r="A35" s="52">
        <f t="shared" si="0"/>
        <v>80</v>
      </c>
      <c r="B35" s="52">
        <f t="shared" si="1"/>
        <v>18</v>
      </c>
      <c r="D35" s="57"/>
      <c r="E35" s="57"/>
      <c r="F35" s="57"/>
      <c r="G35" s="57"/>
    </row>
    <row r="36" spans="1:7">
      <c r="A36" s="52">
        <f t="shared" si="0"/>
        <v>90</v>
      </c>
      <c r="B36" s="52">
        <f t="shared" si="1"/>
        <v>18</v>
      </c>
      <c r="D36" s="57"/>
      <c r="E36" s="57"/>
      <c r="F36" s="57"/>
      <c r="G36" s="57"/>
    </row>
    <row r="37" spans="1:7">
      <c r="A37" s="52">
        <f t="shared" si="0"/>
        <v>100</v>
      </c>
      <c r="B37" s="52">
        <f t="shared" si="1"/>
        <v>18</v>
      </c>
      <c r="D37" s="57"/>
      <c r="E37" s="57"/>
      <c r="F37" s="57"/>
      <c r="G37" s="57"/>
    </row>
    <row r="38" spans="1:7">
      <c r="A38" s="52">
        <f t="shared" si="0"/>
        <v>110</v>
      </c>
      <c r="B38" s="52">
        <v>180</v>
      </c>
    </row>
    <row r="39" spans="1:7">
      <c r="C39" s="57"/>
      <c r="D39" s="57"/>
      <c r="E39" s="57"/>
      <c r="F39" s="57"/>
    </row>
    <row r="40" spans="1:7">
      <c r="C40" s="57"/>
      <c r="D40" s="57"/>
      <c r="E40" s="57"/>
      <c r="F40" s="57"/>
    </row>
    <row r="41" spans="1:7">
      <c r="C41" s="57"/>
      <c r="D41" s="57"/>
      <c r="E41" s="57"/>
      <c r="F41" s="57"/>
    </row>
  </sheetData>
  <phoneticPr fontId="7" type="noConversion"/>
  <hyperlinks>
    <hyperlink ref="B1" location="'索引'!A1" tooltip="返回 索引" display="'"/>
  </hyperlink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26</vt:i4>
      </vt:variant>
      <vt:variant>
        <vt:lpstr>命名范围</vt:lpstr>
      </vt:variant>
      <vt:variant>
        <vt:i4>1</vt:i4>
      </vt:variant>
    </vt:vector>
  </HeadingPairs>
  <TitlesOfParts>
    <vt:vector size="27" baseType="lpstr">
      <vt:lpstr>索引</vt:lpstr>
      <vt:lpstr>组合图</vt:lpstr>
      <vt:lpstr>多折线图</vt:lpstr>
      <vt:lpstr>柏拉图</vt:lpstr>
      <vt:lpstr>瀑布图</vt:lpstr>
      <vt:lpstr>柱状对比图</vt:lpstr>
      <vt:lpstr>子弹图</vt:lpstr>
      <vt:lpstr>百分比方块图</vt:lpstr>
      <vt:lpstr>半圆仪表盘</vt:lpstr>
      <vt:lpstr>全圆仪表盘</vt:lpstr>
      <vt:lpstr>阶梯图</vt:lpstr>
      <vt:lpstr>箱型图</vt:lpstr>
      <vt:lpstr>半圆式饼图</vt:lpstr>
      <vt:lpstr>手风琴图</vt:lpstr>
      <vt:lpstr>不等宽柱状图</vt:lpstr>
      <vt:lpstr>多度量的不等宽条形图</vt:lpstr>
      <vt:lpstr>滑珠图</vt:lpstr>
      <vt:lpstr>纵向折线图</vt:lpstr>
      <vt:lpstr>漏斗图</vt:lpstr>
      <vt:lpstr>旋风图</vt:lpstr>
      <vt:lpstr>马赛克图</vt:lpstr>
      <vt:lpstr>不等间距柱状图</vt:lpstr>
      <vt:lpstr>半圆气泡图</vt:lpstr>
      <vt:lpstr>南丁格尔玫瑰图</vt:lpstr>
      <vt:lpstr>矩阵图</vt:lpstr>
      <vt:lpstr>跑道圆环图</vt:lpstr>
      <vt:lpstr>frmCreateSheetList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2016-07-04T05:52:18Z</dcterms:modified>
</cp:coreProperties>
</file>